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18960" windowHeight="11205" activeTab="0"/>
  </bookViews>
  <sheets>
    <sheet name="Analysis Condition" sheetId="1" r:id="rId1"/>
    <sheet name="SettingOfNames" sheetId="2" r:id="rId2"/>
    <sheet name="GWB" sheetId="3" state="hidden" r:id="rId3"/>
    <sheet name="GTC" sheetId="4" state="hidden" r:id="rId4"/>
    <sheet name="GSC" sheetId="5" state="hidden" r:id="rId5"/>
    <sheet name="ResultForms" sheetId="6" state="hidden" r:id="rId6"/>
    <sheet name="FrameForms" sheetId="7" state="hidden" r:id="rId7"/>
    <sheet name="SummaryForms" sheetId="8" state="hidden" r:id="rId8"/>
  </sheets>
  <definedNames>
    <definedName name="C_11">'Analysis Condition'!$G$58</definedName>
    <definedName name="C_12">'Analysis Condition'!$G$59</definedName>
    <definedName name="C_13">'Analysis Condition'!$G$60</definedName>
    <definedName name="C_14">'Analysis Condition'!$G$61</definedName>
    <definedName name="cntItem">'SettingOfNames'!$C$4:$F$7</definedName>
    <definedName name="COD">'SummaryForms'!$A$6:$D$17</definedName>
    <definedName name="CountryOfCheckName">'SettingOfNames'!$E$9</definedName>
    <definedName name="EdYear">'Analysis Condition'!$G$63</definedName>
    <definedName name="F_ALL">'Analysis Condition'!$F$23:$J$26</definedName>
    <definedName name="File_11">'Analysis Condition'!$F$16</definedName>
    <definedName name="File_12">'Analysis Condition'!$F$17</definedName>
    <definedName name="File_13">'Analysis Condition'!$F$18</definedName>
    <definedName name="File_14">'Analysis Condition'!$F$19</definedName>
    <definedName name="File_21">'Analysis Condition'!$F$23</definedName>
    <definedName name="File_22">'Analysis Condition'!$F$24</definedName>
    <definedName name="File_23">'Analysis Condition'!$F$25</definedName>
    <definedName name="File_24">'Analysis Condition'!$F$26</definedName>
    <definedName name="File_31">'Analysis Condition'!$F$30</definedName>
    <definedName name="File_32">'Analysis Condition'!$F$31</definedName>
    <definedName name="File_33">'Analysis Condition'!$F$32</definedName>
    <definedName name="File_34">'Analysis Condition'!$F$33</definedName>
    <definedName name="File_41">'Analysis Condition'!$F$44</definedName>
    <definedName name="File_42">'Analysis Condition'!$F$45</definedName>
    <definedName name="File_43">'Analysis Condition'!$F$46</definedName>
    <definedName name="File_44">'Analysis Condition'!$F$47</definedName>
    <definedName name="File_51">'Analysis Condition'!$F$51</definedName>
    <definedName name="File_52">'Analysis Condition'!$F$52</definedName>
    <definedName name="File_53">'Analysis Condition'!$F$53</definedName>
    <definedName name="File_54">'Analysis Condition'!$F$54</definedName>
    <definedName name="File_C">'Analysis Condition'!$F$23</definedName>
    <definedName name="File_J">'Analysis Condition'!$F$24</definedName>
    <definedName name="File_K">'Analysis Condition'!$F$25</definedName>
    <definedName name="File_R">'Analysis Condition'!$F$26</definedName>
    <definedName name="FRFM_C">'FrameForms'!$B$18:$BB$59</definedName>
    <definedName name="FRFM_Header">'FrameForms'!$B$1:$D$6</definedName>
    <definedName name="FRFM_Index">'FrameForms'!$B$7:$BB$12</definedName>
    <definedName name="FRFM_J">'FrameForms'!$B$85:$BB$124</definedName>
    <definedName name="FRFM_K">'FrameForms'!$B$60:$BB$84</definedName>
    <definedName name="FRFM_R">'FrameForms'!$B$125:$BB$142</definedName>
    <definedName name="Graph_FMT">'Analysis Condition'!#REF!</definedName>
    <definedName name="GSC">'Analysis Condition'!$AC$14:$AC$19</definedName>
    <definedName name="GSC_wq1">'GSC'!$D$7:$J$13</definedName>
    <definedName name="GSC_wq2">'GSC'!$D$14:$J$20</definedName>
    <definedName name="GSC_wq3">'GSC'!$D$21:$J$27</definedName>
    <definedName name="GTC">'Analysis Condition'!$AB$14:$AB$19</definedName>
    <definedName name="GTC_wq1" localSheetId="4">'GSC'!$D$7:$I$13</definedName>
    <definedName name="GTC_wq1">'GTC'!$D$5:$I$10</definedName>
    <definedName name="GTC_wq2" localSheetId="4">'GSC'!$D$15:$I$20</definedName>
    <definedName name="GTC_wq2">'GTC'!$D$11:$I$16</definedName>
    <definedName name="GTC_wq3" localSheetId="4">'GSC'!$D$22:$I$27</definedName>
    <definedName name="GTC_wq3">'GTC'!$D$17:$I$22</definedName>
    <definedName name="GWB">'Analysis Condition'!$AA$14:$AA$19</definedName>
    <definedName name="GWB_wq1">'GWB'!$C$7:$F$10</definedName>
    <definedName name="GWB_wq2">'GWB'!$G$7:$J$10</definedName>
    <definedName name="GWB_wq3">'GWB'!$K$7:$N$10</definedName>
    <definedName name="Intvl">'Analysis Condition'!$G$64</definedName>
    <definedName name="_xlnm.Print_Titles" localSheetId="6">'FrameForms'!$A:$F,'FrameForms'!$7:$12</definedName>
    <definedName name="_xlnm.Print_Titles" localSheetId="5">'ResultForms'!$A:$F,'ResultForms'!$7:$12</definedName>
    <definedName name="_xlnm.Print_Titles" localSheetId="7">'SummaryForms'!$A:$D,'SummaryForms'!$5:$7</definedName>
    <definedName name="RSEM_K" localSheetId="7">'SummaryForms'!#REF!</definedName>
    <definedName name="RSFM_C" localSheetId="7">'SummaryForms'!#REF!</definedName>
    <definedName name="RSFM_C">'ResultForms'!$B$18:$BA$59</definedName>
    <definedName name="RSFM_Header">'ResultForms'!$B$1:$D$6</definedName>
    <definedName name="RSFM_Index" localSheetId="7">'SummaryForms'!$A$1:$D$7</definedName>
    <definedName name="RSFM_Index">'ResultForms'!$B$7:$BA$12</definedName>
    <definedName name="RSFM_Index4" localSheetId="7">'SummaryForms'!#REF!</definedName>
    <definedName name="RSFM_Index4">'ResultForms'!$B$14:$F$17</definedName>
    <definedName name="RSFM_J" localSheetId="7">'SummaryForms'!#REF!</definedName>
    <definedName name="RSFM_J">'ResultForms'!$B$85:$BA$124</definedName>
    <definedName name="RSFM_K">'ResultForms'!$B$60:$BA$84</definedName>
    <definedName name="RSFM_R" localSheetId="7">'SummaryForms'!#REF!</definedName>
    <definedName name="RSFM_R">'ResultForms'!$B$125:$BA$142</definedName>
    <definedName name="Run_01">'Analysis Condition'!#REF!</definedName>
    <definedName name="Run_02">'Analysis Condition'!#REF!</definedName>
    <definedName name="Run_03">'Analysis Condition'!#REF!</definedName>
    <definedName name="Run_11">'Analysis Condition'!$E$37</definedName>
    <definedName name="Run_12">'Analysis Condition'!$E$38</definedName>
    <definedName name="Run_13">'Analysis Condition'!$E$39</definedName>
    <definedName name="Run_14">'Analysis Condition'!$E$40</definedName>
    <definedName name="Run_21">'Analysis Condition'!$G$58</definedName>
    <definedName name="Run_22">'Analysis Condition'!$G$59</definedName>
    <definedName name="Run_23">'Analysis Condition'!$G$60</definedName>
    <definedName name="Run_24">'Analysis Condition'!$G$61</definedName>
    <definedName name="RunBaseYear">'Analysis Condition'!$P$4</definedName>
    <definedName name="RunScenario">'Analysis Condition'!$P$5</definedName>
    <definedName name="S_01">'Analysis Condition'!$F$9</definedName>
    <definedName name="S_02">'Analysis Condition'!$F$10</definedName>
    <definedName name="S_03">'Analysis Condition'!$F$11</definedName>
    <definedName name="ScenarioAllStrings">'Analysis Condition'!$Z$11</definedName>
    <definedName name="ScenarioDelete">'Analysis Condition'!$P$8</definedName>
    <definedName name="ScenarioField">'Analysis Condition'!$M$11:$Z$11</definedName>
    <definedName name="ScenarioList">'Analysis Condition'!$M$13:$Z$19</definedName>
    <definedName name="ScenarioLoad">'Analysis Condition'!$P$7</definedName>
    <definedName name="ScenarioSave">'Analysis Condition'!$P$6</definedName>
    <definedName name="ScenarioStatus">'Analysis Condition'!$I$6</definedName>
    <definedName name="SCENES">#REF!</definedName>
    <definedName name="SMFM">'SummaryForms'!$A$1:$D$45</definedName>
    <definedName name="StYear">'Analysis Condition'!$G$62</definedName>
    <definedName name="TN">'SummaryForms'!$A$20:$D$31</definedName>
    <definedName name="TP">'SummaryForms'!$A$34:$D$45</definedName>
  </definedNames>
  <calcPr fullCalcOnLoad="1"/>
</workbook>
</file>

<file path=xl/sharedStrings.xml><?xml version="1.0" encoding="utf-8"?>
<sst xmlns="http://schemas.openxmlformats.org/spreadsheetml/2006/main" count="1348" uniqueCount="626">
  <si>
    <t>Description</t>
  </si>
  <si>
    <t>China</t>
  </si>
  <si>
    <t>Year</t>
  </si>
  <si>
    <t>S02</t>
  </si>
  <si>
    <t>S03</t>
  </si>
  <si>
    <t>1. Scenario Information</t>
  </si>
  <si>
    <t>S.ID</t>
  </si>
  <si>
    <t>Items</t>
  </si>
  <si>
    <t>Contents</t>
  </si>
  <si>
    <t>S01</t>
  </si>
  <si>
    <t>Number (Strings)</t>
  </si>
  <si>
    <t>Name</t>
  </si>
  <si>
    <t>List of Registered Scenario</t>
  </si>
  <si>
    <t>No.</t>
  </si>
  <si>
    <t>F.ID</t>
  </si>
  <si>
    <t>Unit</t>
  </si>
  <si>
    <t>Output Interval</t>
  </si>
  <si>
    <t>Duration</t>
  </si>
  <si>
    <t>Start</t>
  </si>
  <si>
    <t>End</t>
  </si>
  <si>
    <t>-</t>
  </si>
  <si>
    <t>Items (Country)</t>
  </si>
  <si>
    <t>Japan</t>
  </si>
  <si>
    <t>Korea</t>
  </si>
  <si>
    <t>Russia</t>
  </si>
  <si>
    <t>Scenario1</t>
  </si>
  <si>
    <t>Scenario2</t>
  </si>
  <si>
    <t>Scenario3</t>
  </si>
  <si>
    <t>F11</t>
  </si>
  <si>
    <t>F12</t>
  </si>
  <si>
    <t>F13</t>
  </si>
  <si>
    <t>F14</t>
  </si>
  <si>
    <t>F21</t>
  </si>
  <si>
    <t>F22</t>
  </si>
  <si>
    <t>F23</t>
  </si>
  <si>
    <t>F24</t>
  </si>
  <si>
    <t>F31</t>
  </si>
  <si>
    <t>F32</t>
  </si>
  <si>
    <t>F33</t>
  </si>
  <si>
    <t>F34</t>
  </si>
  <si>
    <t>F41</t>
  </si>
  <si>
    <t>F42</t>
  </si>
  <si>
    <t>F43</t>
  </si>
  <si>
    <t>F44</t>
  </si>
  <si>
    <t>2. Data Files</t>
  </si>
  <si>
    <t>F10</t>
  </si>
  <si>
    <t>F20</t>
  </si>
  <si>
    <t>F30</t>
  </si>
  <si>
    <t>F40</t>
  </si>
  <si>
    <t>Yes|Yes|Yes|Yes</t>
  </si>
  <si>
    <t>Status Of Scenario Number</t>
  </si>
  <si>
    <r>
      <t>---&gt;&gt;&gt;</t>
    </r>
    <r>
      <rPr>
        <sz val="10"/>
        <color indexed="10"/>
        <rFont val="ＭＳ Ｐゴシック"/>
        <family val="3"/>
      </rPr>
      <t>正式版は非表示</t>
    </r>
  </si>
  <si>
    <t>2.2. Unit Load</t>
  </si>
  <si>
    <t>Calculation</t>
  </si>
  <si>
    <t>Run</t>
  </si>
  <si>
    <t>***</t>
  </si>
  <si>
    <t/>
  </si>
  <si>
    <t>---&gt;&gt;&gt;</t>
  </si>
  <si>
    <t>After having saved</t>
  </si>
  <si>
    <t>Data Path</t>
  </si>
  <si>
    <t>2.3. Parameters</t>
  </si>
  <si>
    <t>2.4. Future Projection</t>
  </si>
  <si>
    <t>Country</t>
  </si>
  <si>
    <t>2.5. Measures</t>
  </si>
  <si>
    <t>R.ID</t>
  </si>
  <si>
    <t>Run Calculation of Base Year</t>
  </si>
  <si>
    <t>R11</t>
  </si>
  <si>
    <t>R12</t>
  </si>
  <si>
    <t>R13</t>
  </si>
  <si>
    <t>R14</t>
  </si>
  <si>
    <t>Run Scenario Analysis</t>
  </si>
  <si>
    <t>Items (Country)</t>
  </si>
  <si>
    <t>R21</t>
  </si>
  <si>
    <t>R22</t>
  </si>
  <si>
    <t>R23</t>
  </si>
  <si>
    <t>R24</t>
  </si>
  <si>
    <t>R25</t>
  </si>
  <si>
    <t>R26</t>
  </si>
  <si>
    <t>R27</t>
  </si>
  <si>
    <t>F51</t>
  </si>
  <si>
    <t>F52</t>
  </si>
  <si>
    <t>F53</t>
  </si>
  <si>
    <t>F54</t>
  </si>
  <si>
    <t>Start Calculation</t>
  </si>
  <si>
    <t>and</t>
  </si>
  <si>
    <t>Blocks No.</t>
  </si>
  <si>
    <t>Type2</t>
  </si>
  <si>
    <t>Type3</t>
  </si>
  <si>
    <t>Type4</t>
  </si>
  <si>
    <t>Type5</t>
  </si>
  <si>
    <t>Type6</t>
  </si>
  <si>
    <t>Forest</t>
  </si>
  <si>
    <t>Paddy field</t>
  </si>
  <si>
    <t>Dry field</t>
  </si>
  <si>
    <t>Urban area</t>
  </si>
  <si>
    <t>Spring (Mar. to May)</t>
  </si>
  <si>
    <t>Summer (Jun. to Aug.)</t>
  </si>
  <si>
    <t>Autumn (Sep. to Nov.)</t>
  </si>
  <si>
    <t>Winter (Dec. to Jan.)</t>
  </si>
  <si>
    <t>B2R2</t>
  </si>
  <si>
    <t>B7K2</t>
  </si>
  <si>
    <t>B7K3</t>
  </si>
  <si>
    <t>B7K4</t>
  </si>
  <si>
    <t>B7K5</t>
  </si>
  <si>
    <t>B7K6</t>
  </si>
  <si>
    <t>B7K7</t>
  </si>
  <si>
    <t>Amur</t>
  </si>
  <si>
    <t>K5W1</t>
  </si>
  <si>
    <t>K5W2</t>
  </si>
  <si>
    <t>K5W3</t>
  </si>
  <si>
    <t>K5W4</t>
  </si>
  <si>
    <t>K5W5</t>
  </si>
  <si>
    <t>H1C2</t>
  </si>
  <si>
    <t>H1C3</t>
  </si>
  <si>
    <t>H1C4</t>
  </si>
  <si>
    <t>H1C5</t>
  </si>
  <si>
    <t>H1C6</t>
  </si>
  <si>
    <t>H1C7</t>
  </si>
  <si>
    <t>N2</t>
  </si>
  <si>
    <t>Direct Input</t>
  </si>
  <si>
    <t>N3</t>
  </si>
  <si>
    <t>N4</t>
  </si>
  <si>
    <t>Nakdong-gang</t>
  </si>
  <si>
    <t>Seomjin-gang</t>
  </si>
  <si>
    <t>H4</t>
  </si>
  <si>
    <t>H5</t>
  </si>
  <si>
    <t>K7</t>
  </si>
  <si>
    <t>Geum-gang</t>
  </si>
  <si>
    <t>K8</t>
  </si>
  <si>
    <t>K9</t>
  </si>
  <si>
    <t>Yeongsan-gang</t>
  </si>
  <si>
    <t>Hang-gang</t>
  </si>
  <si>
    <t>Table Type :</t>
  </si>
  <si>
    <t>Result</t>
  </si>
  <si>
    <t>Breakdown List</t>
  </si>
  <si>
    <t>Scenario :</t>
  </si>
  <si>
    <t>xxxxxxxxxxxxxxx</t>
  </si>
  <si>
    <t>Country :</t>
  </si>
  <si>
    <t>Year :</t>
  </si>
  <si>
    <t>Index :</t>
  </si>
  <si>
    <t>COD</t>
  </si>
  <si>
    <t>Table 1. Annual delivered load</t>
  </si>
  <si>
    <t>Index</t>
  </si>
  <si>
    <t>Coastal water body</t>
  </si>
  <si>
    <t>Sub-blocks No.</t>
  </si>
  <si>
    <t>ID</t>
  </si>
  <si>
    <t>(A) Pollution loads from human activities</t>
  </si>
  <si>
    <t>(B) Nonpoint sources pollution loads</t>
  </si>
  <si>
    <t>Total</t>
  </si>
  <si>
    <t>Domestic discharges (non-sewerage)</t>
  </si>
  <si>
    <t>Industrial discharges</t>
  </si>
  <si>
    <t>Livestock discharges</t>
  </si>
  <si>
    <t>Wastewater treatment plant</t>
  </si>
  <si>
    <t>Subtotal</t>
  </si>
  <si>
    <t>Forest</t>
  </si>
  <si>
    <t>Paddy field</t>
  </si>
  <si>
    <t>Dry field</t>
  </si>
  <si>
    <t>Urban area</t>
  </si>
  <si>
    <t>Type1</t>
  </si>
  <si>
    <t>A1</t>
  </si>
  <si>
    <t>A</t>
  </si>
  <si>
    <t>B</t>
  </si>
  <si>
    <t>C</t>
  </si>
  <si>
    <t xml:space="preserve">Table 2-1. </t>
  </si>
  <si>
    <t xml:space="preserve">Seasonal delivered load : </t>
  </si>
  <si>
    <t>Ratios of seasonal rainfall to annual precipitation</t>
  </si>
  <si>
    <t xml:space="preserve">Table 2-2. </t>
  </si>
  <si>
    <t xml:space="preserve">Table 2-3. </t>
  </si>
  <si>
    <t xml:space="preserve">Table 2-4. </t>
  </si>
  <si>
    <t>China</t>
  </si>
  <si>
    <t>Bohai Sea</t>
  </si>
  <si>
    <t>B1</t>
  </si>
  <si>
    <t>B2</t>
  </si>
  <si>
    <t>B2R1</t>
  </si>
  <si>
    <t>B3</t>
  </si>
  <si>
    <t>B4</t>
  </si>
  <si>
    <t>B5</t>
  </si>
  <si>
    <t>B6</t>
  </si>
  <si>
    <t>B7</t>
  </si>
  <si>
    <t>B7K1</t>
  </si>
  <si>
    <t>B7K8</t>
  </si>
  <si>
    <t>B8</t>
  </si>
  <si>
    <t>Yellow Sea</t>
  </si>
  <si>
    <t>K1</t>
  </si>
  <si>
    <t>K2</t>
  </si>
  <si>
    <t>K3</t>
  </si>
  <si>
    <t>K4</t>
  </si>
  <si>
    <t>K5</t>
  </si>
  <si>
    <t>East China Sea</t>
  </si>
  <si>
    <t>H1</t>
  </si>
  <si>
    <t>H1C1</t>
  </si>
  <si>
    <t>H1C8</t>
  </si>
  <si>
    <t>H2</t>
  </si>
  <si>
    <t>Sum Total</t>
  </si>
  <si>
    <t>Korea</t>
  </si>
  <si>
    <t>Japan Sea</t>
  </si>
  <si>
    <t>H3</t>
  </si>
  <si>
    <t>Yellow Sea</t>
  </si>
  <si>
    <t>K6</t>
  </si>
  <si>
    <t>Japan</t>
  </si>
  <si>
    <t>Hokkaido</t>
  </si>
  <si>
    <t>Tohoku</t>
  </si>
  <si>
    <t>Hokuriku</t>
  </si>
  <si>
    <t>Kinki</t>
  </si>
  <si>
    <t>Chugoku</t>
  </si>
  <si>
    <t>Kyusyu</t>
  </si>
  <si>
    <t>Total</t>
  </si>
  <si>
    <t>East China Sea</t>
  </si>
  <si>
    <t>Kyusyu</t>
  </si>
  <si>
    <t>Total</t>
  </si>
  <si>
    <t>Sum Total</t>
  </si>
  <si>
    <t>Russia</t>
  </si>
  <si>
    <t>Japan Sea</t>
  </si>
  <si>
    <t>China</t>
  </si>
  <si>
    <t>5'</t>
  </si>
  <si>
    <t>14'</t>
  </si>
  <si>
    <t>15'</t>
  </si>
  <si>
    <t>B1_DI</t>
  </si>
  <si>
    <t>B3_DI</t>
  </si>
  <si>
    <t>B4_DI</t>
  </si>
  <si>
    <t>B5_DI</t>
  </si>
  <si>
    <t>B6_DI</t>
  </si>
  <si>
    <t>B8_DI</t>
  </si>
  <si>
    <t>K1_DI</t>
  </si>
  <si>
    <t>K2_DI</t>
  </si>
  <si>
    <t>K3_DI</t>
  </si>
  <si>
    <t>K4_DI</t>
  </si>
  <si>
    <t>H2_DI</t>
  </si>
  <si>
    <t>A1-1</t>
  </si>
  <si>
    <t>A1-2</t>
  </si>
  <si>
    <t>A2</t>
  </si>
  <si>
    <t>A3</t>
  </si>
  <si>
    <t>A4</t>
  </si>
  <si>
    <t>B1</t>
  </si>
  <si>
    <t>B2</t>
  </si>
  <si>
    <t>B3</t>
  </si>
  <si>
    <t>B4</t>
  </si>
  <si>
    <t>Subtotal</t>
  </si>
  <si>
    <t>B2R1</t>
  </si>
  <si>
    <t>B7K1</t>
  </si>
  <si>
    <t>B7K8</t>
  </si>
  <si>
    <t>H1C1</t>
  </si>
  <si>
    <t>H1C8</t>
  </si>
  <si>
    <t>Direct Input</t>
  </si>
  <si>
    <t>Table Type :</t>
  </si>
  <si>
    <t>Scenario :</t>
  </si>
  <si>
    <t>xxxxxxxxxxxxxxx</t>
  </si>
  <si>
    <t>Country :</t>
  </si>
  <si>
    <t>China</t>
  </si>
  <si>
    <r>
      <t>Pollution loads of individual</t>
    </r>
    <r>
      <rPr>
        <sz val="10"/>
        <rFont val="ＭＳ Ｐ明朝"/>
        <family val="1"/>
      </rPr>
      <t>　</t>
    </r>
    <r>
      <rPr>
        <sz val="10"/>
        <rFont val="Times New Roman"/>
        <family val="1"/>
      </rPr>
      <t>water body</t>
    </r>
  </si>
  <si>
    <t>Bohai Sea</t>
  </si>
  <si>
    <t>Yellow Sea</t>
  </si>
  <si>
    <t>East China Sea</t>
  </si>
  <si>
    <t>Japan Sea</t>
  </si>
  <si>
    <t>Year</t>
  </si>
  <si>
    <t>Domestic discharges (non-sewerage)</t>
  </si>
  <si>
    <t>Industrial discharges</t>
  </si>
  <si>
    <t>Livestock discharges</t>
  </si>
  <si>
    <t>Wastewater treatment plant</t>
  </si>
  <si>
    <t>Nonpoint sources</t>
  </si>
  <si>
    <r>
      <t>Pollution loads of individual</t>
    </r>
    <r>
      <rPr>
        <sz val="10"/>
        <rFont val="ＭＳ Ｐ明朝"/>
        <family val="1"/>
      </rPr>
      <t>　</t>
    </r>
    <r>
      <rPr>
        <sz val="10"/>
        <rFont val="Times New Roman"/>
        <family val="1"/>
      </rPr>
      <t>source</t>
    </r>
  </si>
  <si>
    <t>Urban area</t>
  </si>
  <si>
    <t>Rural area</t>
  </si>
  <si>
    <t>Rural area</t>
  </si>
  <si>
    <t>Sub total pollution loads</t>
  </si>
  <si>
    <t>Summary</t>
  </si>
  <si>
    <t>F50</t>
  </si>
  <si>
    <t>R10</t>
  </si>
  <si>
    <t>R20</t>
  </si>
  <si>
    <t>R25</t>
  </si>
  <si>
    <t>R26</t>
  </si>
  <si>
    <t>R27</t>
  </si>
  <si>
    <t>(t/Year)</t>
  </si>
  <si>
    <t>1. Load a intended scenario.</t>
  </si>
  <si>
    <t>Click a blue button (&lt;&lt;&lt;&lt;Load).</t>
  </si>
  <si>
    <t>Click a green button (Save&gt;&gt;&gt;&gt;).</t>
  </si>
  <si>
    <t>2. Click a pink button (#### Delete).</t>
  </si>
  <si>
    <t>Save a Scenario Setting;</t>
  </si>
  <si>
    <t>Load a Scenario Setting;</t>
  </si>
  <si>
    <t>Delete a Scenario Setting;</t>
  </si>
  <si>
    <t>Scenario Setting</t>
  </si>
  <si>
    <t>Enter following file names and other (Orange cell and Blue cells).</t>
  </si>
  <si>
    <t>Save, Lode and Delete of Setting</t>
  </si>
  <si>
    <t>Scenario1'</t>
  </si>
  <si>
    <t>Scenario2'</t>
  </si>
  <si>
    <t>Scenario3'</t>
  </si>
  <si>
    <t xml:space="preserve"> After having saved a scenario setting.</t>
  </si>
  <si>
    <t>a scenario setting.</t>
  </si>
  <si>
    <t>Calculation results will be saved in a new folder, which is created automatically in the same place with this file.</t>
  </si>
  <si>
    <t>C</t>
  </si>
  <si>
    <t>K</t>
  </si>
  <si>
    <t>J</t>
  </si>
  <si>
    <t>R</t>
  </si>
  <si>
    <t>Korea</t>
  </si>
  <si>
    <t>Japan</t>
  </si>
  <si>
    <t>Russia</t>
  </si>
  <si>
    <t>Initial</t>
  </si>
  <si>
    <t>The number of the objects</t>
  </si>
  <si>
    <t xml:space="preserve">An object country ; </t>
  </si>
  <si>
    <t>(drop down lists)</t>
  </si>
  <si>
    <t>Municipality
(Variability)</t>
  </si>
  <si>
    <t>Province
(Fix)</t>
  </si>
  <si>
    <t>Subblock
(Fix)</t>
  </si>
  <si>
    <t>H3</t>
  </si>
  <si>
    <t>K6</t>
  </si>
  <si>
    <t>N11R16</t>
  </si>
  <si>
    <t>N11R17</t>
  </si>
  <si>
    <t>N11R02</t>
  </si>
  <si>
    <t>N11R13</t>
  </si>
  <si>
    <t>N11R11</t>
  </si>
  <si>
    <t>N11R14</t>
  </si>
  <si>
    <t>N11R15</t>
  </si>
  <si>
    <t>N11R12</t>
  </si>
  <si>
    <t>N11R03</t>
  </si>
  <si>
    <t>N11R05</t>
  </si>
  <si>
    <t>N11R09</t>
  </si>
  <si>
    <t>N11R04</t>
  </si>
  <si>
    <t>N11R06</t>
  </si>
  <si>
    <t>N11R01</t>
  </si>
  <si>
    <t>N11R08</t>
  </si>
  <si>
    <t>N11R10</t>
  </si>
  <si>
    <t>N11R07</t>
  </si>
  <si>
    <t>N4_1</t>
  </si>
  <si>
    <t>N4_2</t>
  </si>
  <si>
    <t>N4_3</t>
  </si>
  <si>
    <t>N4_4</t>
  </si>
  <si>
    <t>K10</t>
  </si>
  <si>
    <t>K10_1</t>
  </si>
  <si>
    <t>K10_2</t>
  </si>
  <si>
    <t>K10_3</t>
  </si>
  <si>
    <t>K10_4</t>
  </si>
  <si>
    <t>K7_1</t>
  </si>
  <si>
    <t>K7_2</t>
  </si>
  <si>
    <t>Teshio</t>
  </si>
  <si>
    <t>N1T</t>
  </si>
  <si>
    <t>Ishikari MP</t>
  </si>
  <si>
    <t>N1I1</t>
  </si>
  <si>
    <t>Ishikari DS</t>
  </si>
  <si>
    <t>N1I2</t>
  </si>
  <si>
    <t>N1DI</t>
  </si>
  <si>
    <t>River watershed</t>
  </si>
  <si>
    <t>Liao River</t>
  </si>
  <si>
    <t>Sub-total</t>
  </si>
  <si>
    <t>Hai River</t>
  </si>
  <si>
    <t>Yellow River</t>
  </si>
  <si>
    <t>Huai River</t>
  </si>
  <si>
    <t>Yangtze River</t>
  </si>
  <si>
    <t>Iwaki</t>
  </si>
  <si>
    <t>N2I</t>
  </si>
  <si>
    <t>Yoneshiro</t>
  </si>
  <si>
    <t>N2Y</t>
  </si>
  <si>
    <t>Omono</t>
  </si>
  <si>
    <t>N2O</t>
  </si>
  <si>
    <t>Mogami</t>
  </si>
  <si>
    <t>N2M</t>
  </si>
  <si>
    <t>Agano</t>
  </si>
  <si>
    <t>N2A1</t>
  </si>
  <si>
    <t>Agano upriver</t>
  </si>
  <si>
    <t>N2A2</t>
  </si>
  <si>
    <t>N2DI</t>
  </si>
  <si>
    <t>Shinano</t>
  </si>
  <si>
    <t>N3S1</t>
  </si>
  <si>
    <t>Shinano upriver</t>
  </si>
  <si>
    <t>N3S2</t>
  </si>
  <si>
    <t>Seki</t>
  </si>
  <si>
    <t>N3SE</t>
  </si>
  <si>
    <t>Jintsu</t>
  </si>
  <si>
    <t>N3J1</t>
  </si>
  <si>
    <t>Jintsu upriver</t>
  </si>
  <si>
    <t>N3J2</t>
  </si>
  <si>
    <t>Kuzuryu</t>
  </si>
  <si>
    <t>N3K</t>
  </si>
  <si>
    <t>N3DI</t>
  </si>
  <si>
    <t>Yura</t>
  </si>
  <si>
    <t>N4Y</t>
  </si>
  <si>
    <t>N4DI</t>
  </si>
  <si>
    <t>Sendai</t>
  </si>
  <si>
    <t>N5S</t>
  </si>
  <si>
    <t>Hii</t>
  </si>
  <si>
    <t>N5H</t>
  </si>
  <si>
    <t>Gono</t>
  </si>
  <si>
    <t>N5G</t>
  </si>
  <si>
    <t>Takatsu</t>
  </si>
  <si>
    <t>N5T</t>
  </si>
  <si>
    <t>N5DI</t>
  </si>
  <si>
    <t>Onga</t>
  </si>
  <si>
    <t>N6O</t>
  </si>
  <si>
    <t>N6DI</t>
  </si>
  <si>
    <t>Chikugo</t>
  </si>
  <si>
    <t>H2C1</t>
  </si>
  <si>
    <t>H2C2</t>
  </si>
  <si>
    <t>Midori</t>
  </si>
  <si>
    <t>H2M</t>
  </si>
  <si>
    <t>H2DI</t>
  </si>
  <si>
    <t>Table Type :</t>
  </si>
  <si>
    <t>Result</t>
  </si>
  <si>
    <t>Scenario :</t>
  </si>
  <si>
    <t>xxxxxxxxxxxxxxx</t>
  </si>
  <si>
    <t>Country :</t>
  </si>
  <si>
    <t>China</t>
  </si>
  <si>
    <t>Year :</t>
  </si>
  <si>
    <t>Index :</t>
  </si>
  <si>
    <t>COD</t>
  </si>
  <si>
    <t>Table 1. Annual delivered load</t>
  </si>
  <si>
    <t>Breakdown List</t>
  </si>
  <si>
    <t>B4</t>
  </si>
  <si>
    <t>China</t>
  </si>
  <si>
    <t>Bohai Sea</t>
  </si>
  <si>
    <t>B1</t>
  </si>
  <si>
    <t>Direct Input</t>
  </si>
  <si>
    <t>B2</t>
  </si>
  <si>
    <t>B2R1</t>
  </si>
  <si>
    <t>Sub-total</t>
  </si>
  <si>
    <t>B3</t>
  </si>
  <si>
    <t>B5</t>
  </si>
  <si>
    <t>B6</t>
  </si>
  <si>
    <t>B7</t>
  </si>
  <si>
    <t>B7K1</t>
  </si>
  <si>
    <t>B7K8</t>
  </si>
  <si>
    <t>B8</t>
  </si>
  <si>
    <t>Yellow Sea</t>
  </si>
  <si>
    <t>K1</t>
  </si>
  <si>
    <t>K2</t>
  </si>
  <si>
    <t>K3</t>
  </si>
  <si>
    <t>K4</t>
  </si>
  <si>
    <t>K5</t>
  </si>
  <si>
    <t>East China Sea</t>
  </si>
  <si>
    <t>H1</t>
  </si>
  <si>
    <t>H1C1</t>
  </si>
  <si>
    <t>H1C8</t>
  </si>
  <si>
    <t>H2</t>
  </si>
  <si>
    <t>Korea</t>
  </si>
  <si>
    <t>H3</t>
  </si>
  <si>
    <t>Yellow Sea</t>
  </si>
  <si>
    <t>K6</t>
  </si>
  <si>
    <t>K10</t>
  </si>
  <si>
    <t>Japan</t>
  </si>
  <si>
    <t>Hokkaido</t>
  </si>
  <si>
    <t>Tohoku</t>
  </si>
  <si>
    <t>Hokuriku</t>
  </si>
  <si>
    <t>Kinki</t>
  </si>
  <si>
    <t>Chugoku</t>
  </si>
  <si>
    <t>Kyusyu</t>
  </si>
  <si>
    <t>Untreated</t>
  </si>
  <si>
    <t>Untreated</t>
  </si>
  <si>
    <t>Septic tank</t>
  </si>
  <si>
    <t>Septic tank</t>
  </si>
  <si>
    <t>(B) Industrial</t>
  </si>
  <si>
    <t>B</t>
  </si>
  <si>
    <t>D</t>
  </si>
  <si>
    <t>numbers</t>
  </si>
  <si>
    <t>(head)</t>
  </si>
  <si>
    <t>Type1</t>
  </si>
  <si>
    <t>A</t>
  </si>
  <si>
    <t>5'</t>
  </si>
  <si>
    <t>14'</t>
  </si>
  <si>
    <t>15'</t>
  </si>
  <si>
    <t>Index</t>
  </si>
  <si>
    <t>Coastal water body</t>
  </si>
  <si>
    <t>River watershed</t>
  </si>
  <si>
    <t>Sub-blocks No.</t>
  </si>
  <si>
    <t>ID</t>
  </si>
  <si>
    <t>(B) Nonpoint sources pollution loads</t>
  </si>
  <si>
    <t>(A) Pollution loads from human activities</t>
  </si>
  <si>
    <t>Urban area</t>
  </si>
  <si>
    <t>Rural area</t>
  </si>
  <si>
    <t>Total</t>
  </si>
  <si>
    <t>Livestock</t>
  </si>
  <si>
    <t>Industrial discharges</t>
  </si>
  <si>
    <t>Livestock discharges</t>
  </si>
  <si>
    <t>Wastewater treatment plant</t>
  </si>
  <si>
    <t>Sewerage System</t>
  </si>
  <si>
    <t xml:space="preserve"> Land area</t>
  </si>
  <si>
    <t>(km2)</t>
  </si>
  <si>
    <t>(A) Pollution (pop.)</t>
  </si>
  <si>
    <t>Rural Sewerage TS</t>
  </si>
  <si>
    <t>Other</t>
  </si>
  <si>
    <t>From WTP</t>
  </si>
  <si>
    <t>(C) Industrial effluents (m3/yr)</t>
  </si>
  <si>
    <t>(D)</t>
  </si>
  <si>
    <t>(E)</t>
  </si>
  <si>
    <t>E</t>
  </si>
  <si>
    <t>C1</t>
  </si>
  <si>
    <t>C2</t>
  </si>
  <si>
    <t>production</t>
  </si>
  <si>
    <t>Industrial</t>
  </si>
  <si>
    <t>R28</t>
  </si>
  <si>
    <t>-</t>
  </si>
  <si>
    <t>order</t>
  </si>
  <si>
    <t>Graphs</t>
  </si>
  <si>
    <t>Scenario comparison by source in the goal year</t>
  </si>
  <si>
    <t>Russia</t>
  </si>
  <si>
    <t>China</t>
  </si>
  <si>
    <t>Korea</t>
  </si>
  <si>
    <t>Japan</t>
  </si>
  <si>
    <t>Item</t>
  </si>
  <si>
    <t>Water body
\
Country</t>
  </si>
  <si>
    <t>Graph Type :</t>
  </si>
  <si>
    <t>Year :</t>
  </si>
  <si>
    <t>Table 2. Total Nitrogen (t/Year)</t>
  </si>
  <si>
    <r>
      <t>Table 1. COD</t>
    </r>
    <r>
      <rPr>
        <vertAlign val="subscript"/>
        <sz val="10"/>
        <rFont val="Times New Roman"/>
        <family val="1"/>
      </rPr>
      <t>Mn</t>
    </r>
    <r>
      <rPr>
        <sz val="10"/>
        <rFont val="Times New Roman"/>
        <family val="1"/>
      </rPr>
      <t xml:space="preserve"> (t/Year)</t>
    </r>
  </si>
  <si>
    <t>Table 3. Total Phosphorus (t/Year)</t>
  </si>
  <si>
    <t>Annual delivered load of  COD (t/Year)</t>
  </si>
  <si>
    <t>Annual delivered load of  TN (t/Year)</t>
  </si>
  <si>
    <t>Annual delivered load of  TP (t/Year)</t>
  </si>
  <si>
    <t>Graph Type :</t>
  </si>
  <si>
    <t>Country :</t>
  </si>
  <si>
    <t>Annual delivered load of  COD (t/Year)</t>
  </si>
  <si>
    <t>Scenario1</t>
  </si>
  <si>
    <t>Annual delivered load of  TN (t/Year)</t>
  </si>
  <si>
    <t>Annual delivered load of  TP (t/Year)</t>
  </si>
  <si>
    <t>Scenario1'</t>
  </si>
  <si>
    <t>Scenario2</t>
  </si>
  <si>
    <t>Scenario2'</t>
  </si>
  <si>
    <t>Scenario3</t>
  </si>
  <si>
    <t>Scenario3'</t>
  </si>
  <si>
    <r>
      <t xml:space="preserve">Trend charts of scenario </t>
    </r>
    <r>
      <rPr>
        <sz val="10"/>
        <rFont val="ＭＳ Ｐゴシック"/>
        <family val="3"/>
      </rPr>
      <t>in each country</t>
    </r>
  </si>
  <si>
    <t>Trend charts of scenario in each country</t>
  </si>
  <si>
    <t>Annual delivered load of each water body</t>
  </si>
  <si>
    <t>Rural area</t>
  </si>
  <si>
    <t>treatment plant</t>
  </si>
  <si>
    <t>ources</t>
  </si>
  <si>
    <t>Graph Type :</t>
  </si>
  <si>
    <t>Country :</t>
  </si>
  <si>
    <t>Annual delivered load of  COD (t/Year)</t>
  </si>
  <si>
    <t>Scenario1</t>
  </si>
  <si>
    <t>Scenario1'</t>
  </si>
  <si>
    <t>Scenario2</t>
  </si>
  <si>
    <t>Scenario2'</t>
  </si>
  <si>
    <t>Scenario3</t>
  </si>
  <si>
    <t>Scenario3'</t>
  </si>
  <si>
    <t>Annual delivered load of  TN (t/Year)</t>
  </si>
  <si>
    <t>Annual delivered load of  TP (t/Year)</t>
  </si>
  <si>
    <t>Domestic discharges</t>
  </si>
  <si>
    <t>Industrial</t>
  </si>
  <si>
    <t>Livestock</t>
  </si>
  <si>
    <t>Wastewater</t>
  </si>
  <si>
    <t xml:space="preserve">Nonpoint </t>
  </si>
  <si>
    <t>discharges</t>
  </si>
  <si>
    <t>Base Year (2005)</t>
  </si>
  <si>
    <t>Scenario comparison by source in the goal year</t>
  </si>
  <si>
    <t>Goal Year :</t>
  </si>
  <si>
    <t>2.1. Statistical data</t>
  </si>
  <si>
    <t>S1</t>
  </si>
  <si>
    <t>datasample\China\Statistical data_C.xls|datasample\Korea\Statistical data_K.xls|datasample\Japan\Statistical data_J.xls|datasample\Russia\Statistical data_R.xls</t>
  </si>
  <si>
    <t>datasample\China\Unit Loading factors_C.xls|datasample\Korea\Unit Loading factors_K.xls|datasample\Japan\Unit Loading factors_J.xls|datasample\Russia\Unit Loading facotrs_R.xls</t>
  </si>
  <si>
    <t>datasample\China\Parameters_C.xls|datasample\Korea\Parameters_K.xls|datasample\Japan\Parameters_J.xls|datasample\Russia\Parameters_R.xls</t>
  </si>
  <si>
    <t>datasample\China\Future projection_C.xls|datasample\Korea\Future projection_K.xls|datasample\Japan\Future projection_J.xls|datasample\Russia\Future projection_R.xls</t>
  </si>
  <si>
    <t>datasample\China\Measure\Scenario1_C.xls|datasample\Korea\Measure\Scenario1_K.xls|datasample\Japan\Measure\Scenario1_J.xls|datasample\Russia\Measure\Scenario1_R.xls</t>
  </si>
  <si>
    <t>S1'</t>
  </si>
  <si>
    <t>datasample\China\Measure\Scenario1'_C.xls|datasample\Korea\Measure\Scenario1'_K.xls|datasample\Japan\Measure\Scenario1'_J.xls|datasample\Russia\Measure\Scenario1'_R.xls</t>
  </si>
  <si>
    <t>S2</t>
  </si>
  <si>
    <t>datasample\China\Measure\Scenario2_C.xls|datasample\Korea\Measure\Scenario2_K.xls|datasample\Japan\Measure\Scenario2_J.xls|datasample\Russia\Measure\Scenario2_R.xls</t>
  </si>
  <si>
    <t>S2'</t>
  </si>
  <si>
    <t>datasample\China\Measure\Scenario2'_C.xls|datasample\Korea\Measure\Scenario2'_K.xls|datasample\Japan\Measure\Scenario2'_J.xls|datasample\Russia\Measure\Scenario2'_R.xls</t>
  </si>
  <si>
    <t>S3</t>
  </si>
  <si>
    <t>datasample\China\Measure\Scenario3_C.xls|datasample\Korea\Measure\Scenario3_K.xls|datasample\Japan\Measure\Scenario3_J.xls|datasample\Russia\Measure\Scenario3_R.xls</t>
  </si>
  <si>
    <t>S3'</t>
  </si>
  <si>
    <t>datasample\China\Measure\Scenario3'_C.xls|datasample\Korea\Measure\Scenario3'_K.xls|datasample\Japan\Measure\Scenario3'_J.xls|datasample\Russia\Measure\Scenario3'_R.xls</t>
  </si>
  <si>
    <t xml:space="preserve">Vladivostok </t>
  </si>
  <si>
    <t xml:space="preserve">Artyom </t>
  </si>
  <si>
    <t xml:space="preserve">Dalnegorsk </t>
  </si>
  <si>
    <t xml:space="preserve">Nakhodka </t>
  </si>
  <si>
    <t xml:space="preserve">Partizansk </t>
  </si>
  <si>
    <t xml:space="preserve">Ussuriysk </t>
  </si>
  <si>
    <t xml:space="preserve">Bolshoy Kamen </t>
  </si>
  <si>
    <t xml:space="preserve">Fokino </t>
  </si>
  <si>
    <t xml:space="preserve">Kavalerovsky </t>
  </si>
  <si>
    <t xml:space="preserve">Lazovsky </t>
  </si>
  <si>
    <t xml:space="preserve">Nadezhdinsky </t>
  </si>
  <si>
    <t xml:space="preserve">Olginsky </t>
  </si>
  <si>
    <t xml:space="preserve">Partizansky </t>
  </si>
  <si>
    <t xml:space="preserve">Terneysky </t>
  </si>
  <si>
    <t xml:space="preserve">Ussuriysky </t>
  </si>
  <si>
    <t xml:space="preserve">Khasansky </t>
  </si>
  <si>
    <t xml:space="preserve">Shkotovsky </t>
  </si>
  <si>
    <t>Rounding Digit (Fixed)</t>
  </si>
  <si>
    <t>Free</t>
  </si>
  <si>
    <t>datasample\Korea\Statistical data_K.xls</t>
  </si>
  <si>
    <t>datasample\Japan\Statistical data_J.xls</t>
  </si>
  <si>
    <t>datasample\Russia\Statistical data_R.xls</t>
  </si>
  <si>
    <t>datasample\China\Unit Loading factors_C.xls</t>
  </si>
  <si>
    <t>datasample\Korea\Unit Loading factors_K.xls</t>
  </si>
  <si>
    <t>datasample\Japan\Unit Loading factors_J.xls</t>
  </si>
  <si>
    <t>datasample\Russia\Unit Loading facotrs_R.xls</t>
  </si>
  <si>
    <t>datasample\China\Parameters_C.xls</t>
  </si>
  <si>
    <t>datasample\Korea\Parameters_K.xls</t>
  </si>
  <si>
    <t>datasample\Japan\Parameters_J.xls</t>
  </si>
  <si>
    <t>datasample\Russia\Parameters_R.xls</t>
  </si>
  <si>
    <t>datasample\China\Future projection_C.xls</t>
  </si>
  <si>
    <t>datasample\Korea\Future projection_K.xls</t>
  </si>
  <si>
    <t>datasample\Japan\Future projection_J.xls</t>
  </si>
  <si>
    <t>datasample\Russia\Future projection_R.xls</t>
  </si>
  <si>
    <t>Yes</t>
  </si>
  <si>
    <t>Without measures</t>
  </si>
  <si>
    <t>Without measures</t>
  </si>
  <si>
    <t>Within measures</t>
  </si>
  <si>
    <t>Within measures</t>
  </si>
  <si>
    <t>Standard method</t>
  </si>
  <si>
    <t>Advanced method</t>
  </si>
  <si>
    <t>Domestic</t>
  </si>
  <si>
    <t>Achieved</t>
  </si>
  <si>
    <t>Not achieved</t>
  </si>
  <si>
    <t>Standards</t>
  </si>
  <si>
    <t>Domestic discharges for urban area (non-sewerage)</t>
  </si>
  <si>
    <t>Domestic discharges for rural (non-sewerage)</t>
  </si>
  <si>
    <t>Domestic Wastewater treatment tank</t>
  </si>
  <si>
    <t>Advanced Domestic Wastewater treatment tank</t>
  </si>
  <si>
    <t>Rural sewerage treatment system</t>
  </si>
  <si>
    <t>Advanced Rural sewerage treatment system</t>
  </si>
  <si>
    <t>A1-2</t>
  </si>
  <si>
    <t>A1-3</t>
  </si>
  <si>
    <t>A2-1</t>
  </si>
  <si>
    <t>A2-2</t>
  </si>
  <si>
    <t>A2-3</t>
  </si>
  <si>
    <t>2'</t>
  </si>
  <si>
    <t>4'</t>
  </si>
  <si>
    <t>2'</t>
  </si>
  <si>
    <t>4'</t>
  </si>
  <si>
    <t>datasample\China\Statistical data_C.xls</t>
  </si>
  <si>
    <t>Scenario3'</t>
  </si>
  <si>
    <t>S3'</t>
  </si>
  <si>
    <t>datasample\China\Measure\Scenario3'_C.xls</t>
  </si>
  <si>
    <t>datasample\Korea\Measure\Scenario3'_K.xls</t>
  </si>
  <si>
    <t>datasample\Japan\Measure\Scenario3'_J.xls</t>
  </si>
  <si>
    <t>datasample\Russia\Measure\Scenario3'_R.xls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</si>
</sst>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_(* #,##0_);_(* \(#,##0\);_(* &quot;-&quot;_);_(@_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0"/>
      <color indexed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ＭＳ Ｐゴシック"/>
      <family val="3"/>
    </font>
    <font>
      <sz val="10"/>
      <name val="Times New Roman"/>
      <family val="1"/>
    </font>
    <font>
      <sz val="10"/>
      <name val="ＭＳ Ｐ明朝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ahoma"/>
      <family val="2"/>
    </font>
    <font>
      <sz val="9"/>
      <name val="Times New Roman"/>
      <family val="1"/>
    </font>
    <font>
      <vertAlign val="subscript"/>
      <sz val="10"/>
      <name val="Times New Roman"/>
      <family val="1"/>
    </font>
    <font>
      <sz val="11"/>
      <color indexed="8"/>
      <name val="ＭＳ Ｐゴシック"/>
      <family val="3"/>
    </font>
    <font>
      <sz val="10"/>
      <color indexed="61"/>
      <name val="Times New Roman"/>
      <family val="1"/>
    </font>
    <font>
      <sz val="10"/>
      <color indexed="12"/>
      <name val="Times New Roman"/>
      <family val="1"/>
    </font>
    <font>
      <sz val="10"/>
      <color indexed="53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Arial"/>
      <family val="2"/>
    </font>
    <font>
      <b/>
      <sz val="6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2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58"/>
      </left>
      <right style="medium">
        <color indexed="58"/>
      </right>
      <top>
        <color indexed="63"/>
      </top>
      <bottom style="thin"/>
    </border>
    <border>
      <left style="medium">
        <color indexed="58"/>
      </left>
      <right style="medium">
        <color indexed="5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58"/>
      </bottom>
    </border>
    <border>
      <left style="thin"/>
      <right>
        <color indexed="63"/>
      </right>
      <top style="thin"/>
      <bottom style="medium">
        <color indexed="58"/>
      </bottom>
    </border>
    <border>
      <left style="medium">
        <color indexed="58"/>
      </left>
      <right style="thin"/>
      <top style="thin"/>
      <bottom style="medium">
        <color indexed="58"/>
      </bottom>
    </border>
    <border>
      <left style="thin"/>
      <right style="thin"/>
      <top style="medium">
        <color indexed="58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 style="medium">
        <color indexed="61"/>
      </right>
      <top style="medium">
        <color indexed="61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58"/>
      </left>
      <right style="thin">
        <color indexed="58"/>
      </right>
      <top>
        <color indexed="63"/>
      </top>
      <bottom style="thin"/>
    </border>
    <border>
      <left style="medium">
        <color indexed="58"/>
      </left>
      <right style="thin">
        <color indexed="58"/>
      </right>
      <top style="thin"/>
      <bottom style="medium">
        <color indexed="58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61"/>
      </left>
      <right>
        <color indexed="63"/>
      </right>
      <top style="dashed"/>
      <bottom style="medium">
        <color indexed="61"/>
      </bottom>
    </border>
    <border>
      <left>
        <color indexed="63"/>
      </left>
      <right>
        <color indexed="63"/>
      </right>
      <top style="dashed"/>
      <bottom style="medium">
        <color indexed="61"/>
      </bottom>
    </border>
    <border>
      <left>
        <color indexed="63"/>
      </left>
      <right style="medium">
        <color indexed="61"/>
      </right>
      <top style="dashed"/>
      <bottom style="medium">
        <color indexed="61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>
        <color indexed="9"/>
      </right>
      <top style="medium">
        <color indexed="61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medium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hair"/>
      <right style="hair"/>
      <top style="thin"/>
      <bottom>
        <color indexed="63"/>
      </bottom>
    </border>
    <border>
      <left style="medium">
        <color indexed="61"/>
      </left>
      <right>
        <color indexed="63"/>
      </right>
      <top/>
      <bottom style="medium">
        <color indexed="61"/>
      </bottom>
    </border>
    <border>
      <left>
        <color indexed="63"/>
      </left>
      <right>
        <color indexed="63"/>
      </right>
      <top/>
      <bottom style="medium">
        <color indexed="61"/>
      </bottom>
    </border>
    <border>
      <left>
        <color indexed="63"/>
      </left>
      <right style="medium">
        <color indexed="61"/>
      </right>
      <top/>
      <bottom style="medium">
        <color indexed="61"/>
      </bottom>
    </border>
    <border>
      <left style="thin">
        <color indexed="36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36"/>
      </left>
      <right style="thin">
        <color indexed="53"/>
      </right>
      <top>
        <color indexed="63"/>
      </top>
      <bottom style="medium">
        <color indexed="53"/>
      </bottom>
    </border>
    <border>
      <left style="medium">
        <color indexed="58"/>
      </left>
      <right>
        <color indexed="63"/>
      </right>
      <top style="thin"/>
      <bottom style="thin"/>
    </border>
    <border>
      <left style="medium">
        <color indexed="58"/>
      </left>
      <right>
        <color indexed="63"/>
      </right>
      <top style="medium">
        <color indexed="58"/>
      </top>
      <bottom style="thin"/>
    </border>
    <border>
      <left>
        <color indexed="63"/>
      </left>
      <right>
        <color indexed="63"/>
      </right>
      <top style="medium">
        <color indexed="58"/>
      </top>
      <bottom style="thin"/>
    </border>
    <border>
      <left>
        <color indexed="63"/>
      </left>
      <right style="thin"/>
      <top style="medium">
        <color indexed="58"/>
      </top>
      <bottom style="thin"/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6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34" borderId="29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Continuous"/>
    </xf>
    <xf numFmtId="0" fontId="2" fillId="34" borderId="30" xfId="0" applyFont="1" applyFill="1" applyBorder="1" applyAlignment="1">
      <alignment horizontal="centerContinuous"/>
    </xf>
    <xf numFmtId="0" fontId="2" fillId="34" borderId="31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35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 quotePrefix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 quotePrefix="1">
      <alignment horizontal="right"/>
    </xf>
    <xf numFmtId="0" fontId="2" fillId="36" borderId="0" xfId="0" applyFont="1" applyFill="1" applyBorder="1" applyAlignment="1">
      <alignment/>
    </xf>
    <xf numFmtId="0" fontId="4" fillId="37" borderId="33" xfId="0" applyFont="1" applyFill="1" applyBorder="1" applyAlignment="1">
      <alignment/>
    </xf>
    <xf numFmtId="0" fontId="4" fillId="37" borderId="34" xfId="0" applyFont="1" applyFill="1" applyBorder="1" applyAlignment="1">
      <alignment/>
    </xf>
    <xf numFmtId="0" fontId="4" fillId="37" borderId="35" xfId="0" applyFont="1" applyFill="1" applyBorder="1" applyAlignment="1">
      <alignment/>
    </xf>
    <xf numFmtId="0" fontId="2" fillId="36" borderId="36" xfId="0" applyFont="1" applyFill="1" applyBorder="1" applyAlignment="1">
      <alignment/>
    </xf>
    <xf numFmtId="0" fontId="2" fillId="36" borderId="37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37" borderId="34" xfId="0" applyFont="1" applyFill="1" applyBorder="1" applyAlignment="1">
      <alignment/>
    </xf>
    <xf numFmtId="0" fontId="2" fillId="33" borderId="38" xfId="0" applyFont="1" applyFill="1" applyBorder="1" applyAlignment="1">
      <alignment horizontal="center"/>
    </xf>
    <xf numFmtId="0" fontId="4" fillId="38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9" borderId="29" xfId="0" applyFont="1" applyFill="1" applyBorder="1" applyAlignment="1">
      <alignment horizontal="center"/>
    </xf>
    <xf numFmtId="0" fontId="2" fillId="39" borderId="29" xfId="0" applyFont="1" applyFill="1" applyBorder="1" applyAlignment="1">
      <alignment horizontal="centerContinuous"/>
    </xf>
    <xf numFmtId="0" fontId="2" fillId="39" borderId="39" xfId="0" applyFont="1" applyFill="1" applyBorder="1" applyAlignment="1">
      <alignment horizontal="centerContinuous"/>
    </xf>
    <xf numFmtId="0" fontId="4" fillId="38" borderId="40" xfId="0" applyFont="1" applyFill="1" applyBorder="1" applyAlignment="1">
      <alignment horizontal="centerContinuous"/>
    </xf>
    <xf numFmtId="0" fontId="2" fillId="38" borderId="41" xfId="0" applyFont="1" applyFill="1" applyBorder="1" applyAlignment="1">
      <alignment horizontal="centerContinuous"/>
    </xf>
    <xf numFmtId="0" fontId="2" fillId="0" borderId="40" xfId="0" applyFont="1" applyFill="1" applyBorder="1" applyAlignment="1">
      <alignment horizontal="center"/>
    </xf>
    <xf numFmtId="0" fontId="4" fillId="40" borderId="42" xfId="0" applyFont="1" applyFill="1" applyBorder="1" applyAlignment="1">
      <alignment horizontal="centerContinuous"/>
    </xf>
    <xf numFmtId="0" fontId="4" fillId="40" borderId="40" xfId="0" applyFont="1" applyFill="1" applyBorder="1" applyAlignment="1">
      <alignment horizontal="centerContinuous"/>
    </xf>
    <xf numFmtId="0" fontId="10" fillId="0" borderId="0" xfId="69" applyFont="1">
      <alignment vertical="center"/>
      <protection/>
    </xf>
    <xf numFmtId="0" fontId="10" fillId="0" borderId="0" xfId="69" applyFont="1" applyAlignment="1">
      <alignment horizontal="right" vertical="center"/>
      <protection/>
    </xf>
    <xf numFmtId="0" fontId="10" fillId="35" borderId="0" xfId="69" applyFont="1" applyFill="1">
      <alignment vertical="center"/>
      <protection/>
    </xf>
    <xf numFmtId="0" fontId="10" fillId="0" borderId="0" xfId="69" applyFont="1" applyAlignment="1">
      <alignment vertical="center"/>
      <protection/>
    </xf>
    <xf numFmtId="0" fontId="10" fillId="0" borderId="0" xfId="69" applyFont="1" applyAlignment="1">
      <alignment vertical="center" wrapText="1"/>
      <protection/>
    </xf>
    <xf numFmtId="38" fontId="10" fillId="0" borderId="14" xfId="49" applyFont="1" applyBorder="1" applyAlignment="1">
      <alignment horizontal="centerContinuous" vertical="center"/>
    </xf>
    <xf numFmtId="38" fontId="10" fillId="0" borderId="16" xfId="49" applyFont="1" applyBorder="1" applyAlignment="1">
      <alignment horizontal="centerContinuous" vertical="center"/>
    </xf>
    <xf numFmtId="38" fontId="10" fillId="0" borderId="15" xfId="49" applyFont="1" applyBorder="1" applyAlignment="1">
      <alignment horizontal="centerContinuous" vertical="center"/>
    </xf>
    <xf numFmtId="38" fontId="10" fillId="0" borderId="43" xfId="49" applyFont="1" applyBorder="1" applyAlignment="1">
      <alignment horizontal="centerContinuous" vertical="center"/>
    </xf>
    <xf numFmtId="38" fontId="10" fillId="0" borderId="44" xfId="49" applyFont="1" applyBorder="1" applyAlignment="1">
      <alignment horizontal="centerContinuous" vertical="center"/>
    </xf>
    <xf numFmtId="38" fontId="10" fillId="0" borderId="45" xfId="49" applyFont="1" applyBorder="1" applyAlignment="1">
      <alignment horizontal="centerContinuous" vertical="center"/>
    </xf>
    <xf numFmtId="38" fontId="10" fillId="0" borderId="46" xfId="49" applyFont="1" applyBorder="1" applyAlignment="1">
      <alignment horizontal="centerContinuous" vertical="center"/>
    </xf>
    <xf numFmtId="38" fontId="10" fillId="0" borderId="47" xfId="49" applyFont="1" applyBorder="1" applyAlignment="1">
      <alignment horizontal="centerContinuous" vertical="center"/>
    </xf>
    <xf numFmtId="38" fontId="10" fillId="0" borderId="48" xfId="49" applyFont="1" applyBorder="1" applyAlignment="1">
      <alignment horizontal="centerContinuous" vertical="center" wrapText="1"/>
    </xf>
    <xf numFmtId="0" fontId="13" fillId="0" borderId="49" xfId="69" applyFont="1" applyBorder="1" applyAlignment="1">
      <alignment horizontal="centerContinuous" vertical="center"/>
      <protection/>
    </xf>
    <xf numFmtId="0" fontId="13" fillId="0" borderId="50" xfId="69" applyFont="1" applyBorder="1" applyAlignment="1">
      <alignment horizontal="centerContinuous" vertical="center"/>
      <protection/>
    </xf>
    <xf numFmtId="38" fontId="10" fillId="0" borderId="51" xfId="49" applyFont="1" applyBorder="1" applyAlignment="1">
      <alignment horizontal="center" vertical="center" shrinkToFit="1"/>
    </xf>
    <xf numFmtId="0" fontId="13" fillId="0" borderId="52" xfId="69" applyFont="1" applyBorder="1" applyAlignment="1">
      <alignment horizontal="center" vertical="center" wrapText="1"/>
      <protection/>
    </xf>
    <xf numFmtId="0" fontId="13" fillId="0" borderId="49" xfId="69" applyFont="1" applyBorder="1" applyAlignment="1">
      <alignment horizontal="center" vertical="center" wrapText="1"/>
      <protection/>
    </xf>
    <xf numFmtId="0" fontId="13" fillId="0" borderId="50" xfId="69" applyFont="1" applyBorder="1" applyAlignment="1">
      <alignment horizontal="center" vertical="center" wrapText="1"/>
      <protection/>
    </xf>
    <xf numFmtId="0" fontId="10" fillId="0" borderId="53" xfId="69" applyFont="1" applyBorder="1" applyAlignment="1">
      <alignment horizontal="center" vertical="center"/>
      <protection/>
    </xf>
    <xf numFmtId="0" fontId="10" fillId="0" borderId="54" xfId="69" applyFont="1" applyBorder="1" applyAlignment="1">
      <alignment horizontal="center" vertical="center"/>
      <protection/>
    </xf>
    <xf numFmtId="0" fontId="10" fillId="0" borderId="55" xfId="69" applyFont="1" applyBorder="1" applyAlignment="1">
      <alignment horizontal="center" vertical="center"/>
      <protection/>
    </xf>
    <xf numFmtId="0" fontId="10" fillId="0" borderId="10" xfId="69" applyFont="1" applyBorder="1">
      <alignment vertical="center"/>
      <protection/>
    </xf>
    <xf numFmtId="0" fontId="10" fillId="0" borderId="56" xfId="69" applyFont="1" applyBorder="1" applyAlignment="1">
      <alignment horizontal="center" vertical="center"/>
      <protection/>
    </xf>
    <xf numFmtId="0" fontId="10" fillId="0" borderId="57" xfId="69" applyFont="1" applyBorder="1" applyAlignment="1">
      <alignment horizontal="center" vertical="center"/>
      <protection/>
    </xf>
    <xf numFmtId="0" fontId="10" fillId="0" borderId="58" xfId="69" applyFont="1" applyBorder="1" applyAlignment="1">
      <alignment horizontal="center" vertical="center"/>
      <protection/>
    </xf>
    <xf numFmtId="0" fontId="10" fillId="0" borderId="59" xfId="69" applyFont="1" applyBorder="1" applyAlignment="1">
      <alignment horizontal="center" vertical="center"/>
      <protection/>
    </xf>
    <xf numFmtId="0" fontId="10" fillId="0" borderId="10" xfId="69" applyFont="1" applyBorder="1" applyAlignment="1">
      <alignment horizontal="center" vertical="center"/>
      <protection/>
    </xf>
    <xf numFmtId="0" fontId="10" fillId="0" borderId="60" xfId="69" applyFont="1" applyBorder="1" applyAlignment="1">
      <alignment horizontal="center" vertical="center"/>
      <protection/>
    </xf>
    <xf numFmtId="0" fontId="10" fillId="0" borderId="0" xfId="69" applyFont="1" applyBorder="1">
      <alignment vertical="center"/>
      <protection/>
    </xf>
    <xf numFmtId="0" fontId="10" fillId="0" borderId="11" xfId="69" applyFont="1" applyBorder="1">
      <alignment vertical="center"/>
      <protection/>
    </xf>
    <xf numFmtId="0" fontId="10" fillId="0" borderId="0" xfId="69" applyFont="1" applyBorder="1" applyAlignment="1">
      <alignment horizontal="center" vertical="center"/>
      <protection/>
    </xf>
    <xf numFmtId="0" fontId="10" fillId="0" borderId="0" xfId="69" applyFont="1" applyAlignment="1">
      <alignment horizontal="center" vertical="center"/>
      <protection/>
    </xf>
    <xf numFmtId="41" fontId="10" fillId="0" borderId="61" xfId="71" applyNumberFormat="1" applyFont="1" applyBorder="1" applyAlignment="1">
      <alignment horizontal="center" vertical="center" shrinkToFit="1"/>
      <protection/>
    </xf>
    <xf numFmtId="41" fontId="10" fillId="0" borderId="47" xfId="71" applyNumberFormat="1" applyFont="1" applyBorder="1" applyAlignment="1">
      <alignment horizontal="center" vertical="center" shrinkToFit="1"/>
      <protection/>
    </xf>
    <xf numFmtId="0" fontId="10" fillId="0" borderId="62" xfId="71" applyNumberFormat="1" applyFont="1" applyBorder="1" applyAlignment="1">
      <alignment horizontal="center" vertical="center" shrinkToFit="1"/>
      <protection/>
    </xf>
    <xf numFmtId="41" fontId="10" fillId="0" borderId="63" xfId="71" applyNumberFormat="1" applyFont="1" applyBorder="1" applyAlignment="1">
      <alignment horizontal="centerContinuous" vertical="center" shrinkToFit="1"/>
      <protection/>
    </xf>
    <xf numFmtId="0" fontId="10" fillId="0" borderId="64" xfId="71" applyNumberFormat="1" applyFont="1" applyBorder="1" applyAlignment="1">
      <alignment horizontal="center" vertical="center" shrinkToFit="1"/>
      <protection/>
    </xf>
    <xf numFmtId="41" fontId="13" fillId="33" borderId="63" xfId="71" applyNumberFormat="1" applyFont="1" applyFill="1" applyBorder="1" applyAlignment="1">
      <alignment horizontal="centerContinuous" vertical="center" shrinkToFit="1"/>
      <protection/>
    </xf>
    <xf numFmtId="41" fontId="13" fillId="33" borderId="65" xfId="71" applyNumberFormat="1" applyFont="1" applyFill="1" applyBorder="1" applyAlignment="1">
      <alignment horizontal="centerContinuous" vertical="center" shrinkToFit="1"/>
      <protection/>
    </xf>
    <xf numFmtId="0" fontId="13" fillId="33" borderId="66" xfId="71" applyNumberFormat="1" applyFont="1" applyFill="1" applyBorder="1" applyAlignment="1">
      <alignment horizontal="centerContinuous" vertical="center" shrinkToFit="1"/>
      <protection/>
    </xf>
    <xf numFmtId="41" fontId="10" fillId="0" borderId="65" xfId="71" applyNumberFormat="1" applyFont="1" applyBorder="1" applyAlignment="1">
      <alignment horizontal="center" vertical="center" shrinkToFit="1"/>
      <protection/>
    </xf>
    <xf numFmtId="41" fontId="10" fillId="0" borderId="63" xfId="71" applyNumberFormat="1" applyFont="1" applyBorder="1" applyAlignment="1">
      <alignment horizontal="center" vertical="center" shrinkToFit="1"/>
      <protection/>
    </xf>
    <xf numFmtId="41" fontId="10" fillId="0" borderId="67" xfId="71" applyNumberFormat="1" applyFont="1" applyBorder="1" applyAlignment="1">
      <alignment horizontal="center" vertical="center" shrinkToFit="1"/>
      <protection/>
    </xf>
    <xf numFmtId="0" fontId="10" fillId="0" borderId="68" xfId="71" applyNumberFormat="1" applyFont="1" applyBorder="1" applyAlignment="1">
      <alignment horizontal="center" vertical="center" shrinkToFit="1"/>
      <protection/>
    </xf>
    <xf numFmtId="41" fontId="10" fillId="0" borderId="62" xfId="71" applyNumberFormat="1" applyFont="1" applyBorder="1" applyAlignment="1">
      <alignment horizontal="center" vertical="center" shrinkToFit="1"/>
      <protection/>
    </xf>
    <xf numFmtId="0" fontId="10" fillId="0" borderId="64" xfId="69" applyNumberFormat="1" applyFont="1" applyFill="1" applyBorder="1" applyAlignment="1">
      <alignment horizontal="center" vertical="center" wrapText="1"/>
      <protection/>
    </xf>
    <xf numFmtId="0" fontId="10" fillId="0" borderId="62" xfId="69" applyFont="1" applyBorder="1" applyAlignment="1">
      <alignment horizontal="center" vertical="center" wrapText="1"/>
      <protection/>
    </xf>
    <xf numFmtId="0" fontId="10" fillId="0" borderId="46" xfId="69" applyNumberFormat="1" applyFont="1" applyBorder="1" applyAlignment="1">
      <alignment horizontal="center" vertical="center" wrapText="1"/>
      <protection/>
    </xf>
    <xf numFmtId="0" fontId="10" fillId="0" borderId="64" xfId="69" applyFont="1" applyBorder="1" applyAlignment="1">
      <alignment horizontal="center" vertical="center" wrapText="1"/>
      <protection/>
    </xf>
    <xf numFmtId="0" fontId="10" fillId="0" borderId="66" xfId="69" applyNumberFormat="1" applyFont="1" applyBorder="1" applyAlignment="1">
      <alignment horizontal="center" vertical="center" wrapText="1"/>
      <protection/>
    </xf>
    <xf numFmtId="0" fontId="10" fillId="0" borderId="68" xfId="69" applyFont="1" applyBorder="1" applyAlignment="1">
      <alignment horizontal="center" vertical="center" wrapText="1"/>
      <protection/>
    </xf>
    <xf numFmtId="0" fontId="10" fillId="0" borderId="69" xfId="69" applyNumberFormat="1" applyFont="1" applyBorder="1" applyAlignment="1">
      <alignment horizontal="center" vertical="center" wrapText="1"/>
      <protection/>
    </xf>
    <xf numFmtId="41" fontId="10" fillId="36" borderId="14" xfId="68" applyNumberFormat="1" applyFont="1" applyFill="1" applyBorder="1" applyAlignment="1">
      <alignment horizontal="centerContinuous" vertical="center" wrapText="1"/>
      <protection/>
    </xf>
    <xf numFmtId="41" fontId="10" fillId="36" borderId="16" xfId="68" applyNumberFormat="1" applyFont="1" applyFill="1" applyBorder="1" applyAlignment="1">
      <alignment horizontal="centerContinuous" vertical="center" wrapText="1"/>
      <protection/>
    </xf>
    <xf numFmtId="41" fontId="10" fillId="36" borderId="15" xfId="68" applyNumberFormat="1" applyFont="1" applyFill="1" applyBorder="1" applyAlignment="1">
      <alignment horizontal="centerContinuous" vertical="center" wrapText="1"/>
      <protection/>
    </xf>
    <xf numFmtId="0" fontId="10" fillId="0" borderId="63" xfId="69" applyFont="1" applyBorder="1" applyAlignment="1">
      <alignment horizontal="center" vertical="center"/>
      <protection/>
    </xf>
    <xf numFmtId="9" fontId="10" fillId="0" borderId="64" xfId="69" applyNumberFormat="1" applyFont="1" applyBorder="1" applyAlignment="1">
      <alignment horizontal="center" vertical="center" wrapText="1"/>
      <protection/>
    </xf>
    <xf numFmtId="0" fontId="10" fillId="0" borderId="70" xfId="69" applyFont="1" applyBorder="1" applyAlignment="1">
      <alignment horizontal="center" vertical="center"/>
      <protection/>
    </xf>
    <xf numFmtId="9" fontId="10" fillId="0" borderId="71" xfId="69" applyNumberFormat="1" applyFont="1" applyBorder="1" applyAlignment="1">
      <alignment horizontal="center" vertical="center" wrapText="1"/>
      <protection/>
    </xf>
    <xf numFmtId="0" fontId="10" fillId="35" borderId="14" xfId="69" applyFont="1" applyFill="1" applyBorder="1" applyAlignment="1">
      <alignment horizontal="centerContinuous" vertical="center"/>
      <protection/>
    </xf>
    <xf numFmtId="0" fontId="10" fillId="35" borderId="15" xfId="69" applyFont="1" applyFill="1" applyBorder="1" applyAlignment="1">
      <alignment horizontal="centerContinuous" vertical="center"/>
      <protection/>
    </xf>
    <xf numFmtId="9" fontId="10" fillId="35" borderId="16" xfId="69" applyNumberFormat="1" applyFont="1" applyFill="1" applyBorder="1" applyAlignment="1">
      <alignment horizontal="centerContinuous" vertical="center"/>
      <protection/>
    </xf>
    <xf numFmtId="38" fontId="10" fillId="0" borderId="62" xfId="49" applyFont="1" applyBorder="1" applyAlignment="1">
      <alignment horizontal="center" vertical="center" shrinkToFit="1"/>
    </xf>
    <xf numFmtId="38" fontId="10" fillId="0" borderId="64" xfId="49" applyFont="1" applyBorder="1" applyAlignment="1">
      <alignment horizontal="center" vertical="center"/>
    </xf>
    <xf numFmtId="38" fontId="10" fillId="0" borderId="64" xfId="49" applyFont="1" applyBorder="1" applyAlignment="1">
      <alignment horizontal="center" vertical="center" shrinkToFit="1"/>
    </xf>
    <xf numFmtId="41" fontId="13" fillId="33" borderId="64" xfId="71" applyNumberFormat="1" applyFont="1" applyFill="1" applyBorder="1" applyAlignment="1">
      <alignment horizontal="centerContinuous" vertical="center" shrinkToFit="1"/>
      <protection/>
    </xf>
    <xf numFmtId="0" fontId="13" fillId="33" borderId="64" xfId="71" applyNumberFormat="1" applyFont="1" applyFill="1" applyBorder="1" applyAlignment="1">
      <alignment horizontal="centerContinuous" vertical="center" shrinkToFit="1"/>
      <protection/>
    </xf>
    <xf numFmtId="38" fontId="10" fillId="0" borderId="69" xfId="49" applyFont="1" applyBorder="1" applyAlignment="1">
      <alignment horizontal="center" vertical="center" shrinkToFit="1"/>
    </xf>
    <xf numFmtId="9" fontId="10" fillId="35" borderId="15" xfId="69" applyNumberFormat="1" applyFont="1" applyFill="1" applyBorder="1" applyAlignment="1">
      <alignment horizontal="centerContinuous" vertical="center"/>
      <protection/>
    </xf>
    <xf numFmtId="0" fontId="10" fillId="0" borderId="66" xfId="69" applyFont="1" applyBorder="1">
      <alignment vertical="center"/>
      <protection/>
    </xf>
    <xf numFmtId="38" fontId="10" fillId="0" borderId="72" xfId="49" applyFont="1" applyBorder="1" applyAlignment="1">
      <alignment horizontal="center" vertical="center" shrinkToFit="1"/>
    </xf>
    <xf numFmtId="0" fontId="10" fillId="0" borderId="62" xfId="69" applyFont="1" applyBorder="1" applyAlignment="1">
      <alignment horizontal="center" vertical="center"/>
      <protection/>
    </xf>
    <xf numFmtId="0" fontId="10" fillId="0" borderId="64" xfId="69" applyFont="1" applyBorder="1" applyAlignment="1">
      <alignment horizontal="center" vertical="center"/>
      <protection/>
    </xf>
    <xf numFmtId="0" fontId="10" fillId="0" borderId="71" xfId="69" applyFont="1" applyBorder="1" applyAlignment="1">
      <alignment horizontal="center" vertical="center"/>
      <protection/>
    </xf>
    <xf numFmtId="0" fontId="10" fillId="0" borderId="47" xfId="69" applyFont="1" applyBorder="1" applyAlignment="1">
      <alignment horizontal="center" vertical="center"/>
      <protection/>
    </xf>
    <xf numFmtId="9" fontId="10" fillId="0" borderId="62" xfId="69" applyNumberFormat="1" applyFont="1" applyBorder="1" applyAlignment="1">
      <alignment horizontal="center" vertical="center" wrapText="1"/>
      <protection/>
    </xf>
    <xf numFmtId="0" fontId="10" fillId="0" borderId="10" xfId="69" applyFont="1" applyBorder="1" applyAlignment="1">
      <alignment horizontal="right" vertical="center"/>
      <protection/>
    </xf>
    <xf numFmtId="0" fontId="10" fillId="0" borderId="10" xfId="69" applyFont="1" applyBorder="1" applyAlignment="1">
      <alignment horizontal="left" vertical="center"/>
      <protection/>
    </xf>
    <xf numFmtId="0" fontId="10" fillId="0" borderId="14" xfId="69" applyFont="1" applyBorder="1">
      <alignment vertical="center"/>
      <protection/>
    </xf>
    <xf numFmtId="0" fontId="10" fillId="0" borderId="15" xfId="69" applyFont="1" applyBorder="1">
      <alignment vertical="center"/>
      <protection/>
    </xf>
    <xf numFmtId="0" fontId="14" fillId="41" borderId="13" xfId="69" applyFont="1" applyFill="1" applyBorder="1">
      <alignment vertical="center"/>
      <protection/>
    </xf>
    <xf numFmtId="0" fontId="10" fillId="0" borderId="16" xfId="69" applyFont="1" applyBorder="1" applyAlignment="1">
      <alignment horizontal="center" vertical="center"/>
      <protection/>
    </xf>
    <xf numFmtId="0" fontId="13" fillId="33" borderId="73" xfId="71" applyNumberFormat="1" applyFont="1" applyFill="1" applyBorder="1" applyAlignment="1">
      <alignment horizontal="centerContinuous" vertical="center" shrinkToFit="1"/>
      <protection/>
    </xf>
    <xf numFmtId="41" fontId="10" fillId="0" borderId="71" xfId="71" applyNumberFormat="1" applyFont="1" applyBorder="1" applyAlignment="1">
      <alignment horizontal="center" vertical="center" shrinkToFit="1"/>
      <protection/>
    </xf>
    <xf numFmtId="41" fontId="10" fillId="0" borderId="74" xfId="71" applyNumberFormat="1" applyFont="1" applyBorder="1" applyAlignment="1">
      <alignment horizontal="center" vertical="center" shrinkToFit="1"/>
      <protection/>
    </xf>
    <xf numFmtId="0" fontId="10" fillId="0" borderId="73" xfId="71" applyNumberFormat="1" applyFont="1" applyBorder="1" applyAlignment="1">
      <alignment horizontal="center" vertical="center" shrinkToFit="1"/>
      <protection/>
    </xf>
    <xf numFmtId="41" fontId="10" fillId="35" borderId="16" xfId="71" applyNumberFormat="1" applyFont="1" applyFill="1" applyBorder="1" applyAlignment="1">
      <alignment horizontal="centerContinuous" vertical="center" shrinkToFit="1"/>
      <protection/>
    </xf>
    <xf numFmtId="41" fontId="10" fillId="35" borderId="15" xfId="71" applyNumberFormat="1" applyFont="1" applyFill="1" applyBorder="1" applyAlignment="1">
      <alignment horizontal="centerContinuous" vertical="center" shrinkToFit="1"/>
      <protection/>
    </xf>
    <xf numFmtId="41" fontId="13" fillId="33" borderId="70" xfId="71" applyNumberFormat="1" applyFont="1" applyFill="1" applyBorder="1" applyAlignment="1">
      <alignment horizontal="centerContinuous" vertical="center" shrinkToFit="1"/>
      <protection/>
    </xf>
    <xf numFmtId="41" fontId="13" fillId="33" borderId="74" xfId="71" applyNumberFormat="1" applyFont="1" applyFill="1" applyBorder="1" applyAlignment="1">
      <alignment horizontal="centerContinuous" vertical="center" shrinkToFit="1"/>
      <protection/>
    </xf>
    <xf numFmtId="0" fontId="10" fillId="35" borderId="15" xfId="71" applyNumberFormat="1" applyFont="1" applyFill="1" applyBorder="1" applyAlignment="1">
      <alignment horizontal="centerContinuous" vertical="center" shrinkToFit="1"/>
      <protection/>
    </xf>
    <xf numFmtId="41" fontId="10" fillId="0" borderId="70" xfId="71" applyNumberFormat="1" applyFont="1" applyBorder="1" applyAlignment="1">
      <alignment horizontal="center" vertical="center" shrinkToFit="1"/>
      <protection/>
    </xf>
    <xf numFmtId="0" fontId="10" fillId="0" borderId="71" xfId="71" applyNumberFormat="1" applyFont="1" applyBorder="1" applyAlignment="1">
      <alignment horizontal="center" vertical="center" shrinkToFit="1"/>
      <protection/>
    </xf>
    <xf numFmtId="0" fontId="10" fillId="35" borderId="10" xfId="69" applyFont="1" applyFill="1" applyBorder="1" applyAlignment="1">
      <alignment horizontal="centerContinuous" vertical="center"/>
      <protection/>
    </xf>
    <xf numFmtId="9" fontId="10" fillId="35" borderId="10" xfId="69" applyNumberFormat="1" applyFont="1" applyFill="1" applyBorder="1" applyAlignment="1">
      <alignment horizontal="centerContinuous" vertical="center"/>
      <protection/>
    </xf>
    <xf numFmtId="38" fontId="10" fillId="0" borderId="53" xfId="49" applyFont="1" applyBorder="1" applyAlignment="1">
      <alignment horizontal="center" vertical="center" wrapText="1" shrinkToFit="1"/>
    </xf>
    <xf numFmtId="38" fontId="10" fillId="0" borderId="54" xfId="49" applyFont="1" applyBorder="1" applyAlignment="1">
      <alignment horizontal="center" vertical="center" shrinkToFit="1"/>
    </xf>
    <xf numFmtId="0" fontId="10" fillId="0" borderId="75" xfId="69" applyFont="1" applyBorder="1">
      <alignment vertical="center"/>
      <protection/>
    </xf>
    <xf numFmtId="0" fontId="10" fillId="0" borderId="76" xfId="69" applyFont="1" applyBorder="1">
      <alignment vertical="center"/>
      <protection/>
    </xf>
    <xf numFmtId="0" fontId="10" fillId="0" borderId="77" xfId="69" applyFont="1" applyBorder="1">
      <alignment vertical="center"/>
      <protection/>
    </xf>
    <xf numFmtId="0" fontId="10" fillId="0" borderId="78" xfId="69" applyFont="1" applyBorder="1">
      <alignment vertical="center"/>
      <protection/>
    </xf>
    <xf numFmtId="0" fontId="10" fillId="0" borderId="79" xfId="69" applyFont="1" applyBorder="1">
      <alignment vertical="center"/>
      <protection/>
    </xf>
    <xf numFmtId="0" fontId="10" fillId="0" borderId="80" xfId="69" applyFont="1" applyBorder="1">
      <alignment vertical="center"/>
      <protection/>
    </xf>
    <xf numFmtId="0" fontId="10" fillId="0" borderId="81" xfId="69" applyFont="1" applyBorder="1">
      <alignment vertical="center"/>
      <protection/>
    </xf>
    <xf numFmtId="0" fontId="4" fillId="0" borderId="82" xfId="0" applyFont="1" applyFill="1" applyBorder="1" applyAlignment="1">
      <alignment/>
    </xf>
    <xf numFmtId="0" fontId="4" fillId="0" borderId="83" xfId="0" applyFont="1" applyFill="1" applyBorder="1" applyAlignment="1">
      <alignment/>
    </xf>
    <xf numFmtId="0" fontId="4" fillId="0" borderId="84" xfId="0" applyFont="1" applyFill="1" applyBorder="1" applyAlignment="1">
      <alignment/>
    </xf>
    <xf numFmtId="0" fontId="4" fillId="0" borderId="85" xfId="0" applyFont="1" applyFill="1" applyBorder="1" applyAlignment="1">
      <alignment/>
    </xf>
    <xf numFmtId="0" fontId="4" fillId="0" borderId="86" xfId="0" applyFont="1" applyFill="1" applyBorder="1" applyAlignment="1">
      <alignment/>
    </xf>
    <xf numFmtId="0" fontId="10" fillId="0" borderId="10" xfId="49" applyNumberFormat="1" applyFont="1" applyFill="1" applyBorder="1" applyAlignment="1">
      <alignment horizontal="center" vertical="center" wrapText="1"/>
    </xf>
    <xf numFmtId="38" fontId="10" fillId="0" borderId="43" xfId="49" applyFont="1" applyBorder="1" applyAlignment="1">
      <alignment vertical="center"/>
    </xf>
    <xf numFmtId="38" fontId="10" fillId="0" borderId="87" xfId="49" applyFont="1" applyBorder="1" applyAlignment="1">
      <alignment vertical="center"/>
    </xf>
    <xf numFmtId="38" fontId="10" fillId="0" borderId="44" xfId="49" applyFont="1" applyBorder="1" applyAlignment="1">
      <alignment vertical="center"/>
    </xf>
    <xf numFmtId="38" fontId="10" fillId="0" borderId="45" xfId="49" applyFont="1" applyBorder="1" applyAlignment="1">
      <alignment vertical="center"/>
    </xf>
    <xf numFmtId="38" fontId="10" fillId="0" borderId="62" xfId="49" applyFont="1" applyBorder="1" applyAlignment="1">
      <alignment vertical="center"/>
    </xf>
    <xf numFmtId="38" fontId="10" fillId="0" borderId="88" xfId="49" applyFont="1" applyBorder="1" applyAlignment="1">
      <alignment vertical="center"/>
    </xf>
    <xf numFmtId="38" fontId="10" fillId="0" borderId="75" xfId="49" applyFont="1" applyBorder="1" applyAlignment="1">
      <alignment vertical="center"/>
    </xf>
    <xf numFmtId="38" fontId="10" fillId="0" borderId="89" xfId="49" applyFont="1" applyBorder="1" applyAlignment="1">
      <alignment vertical="center"/>
    </xf>
    <xf numFmtId="38" fontId="10" fillId="0" borderId="90" xfId="49" applyFont="1" applyBorder="1" applyAlignment="1">
      <alignment vertical="center"/>
    </xf>
    <xf numFmtId="38" fontId="10" fillId="0" borderId="48" xfId="49" applyFont="1" applyBorder="1" applyAlignment="1">
      <alignment vertical="center"/>
    </xf>
    <xf numFmtId="38" fontId="10" fillId="0" borderId="65" xfId="49" applyFont="1" applyBorder="1" applyAlignment="1">
      <alignment vertical="center"/>
    </xf>
    <xf numFmtId="38" fontId="10" fillId="0" borderId="64" xfId="49" applyFont="1" applyBorder="1" applyAlignment="1">
      <alignment vertical="center"/>
    </xf>
    <xf numFmtId="38" fontId="10" fillId="0" borderId="91" xfId="49" applyFont="1" applyBorder="1" applyAlignment="1">
      <alignment vertical="center"/>
    </xf>
    <xf numFmtId="38" fontId="10" fillId="0" borderId="76" xfId="49" applyFont="1" applyBorder="1" applyAlignment="1">
      <alignment vertical="center"/>
    </xf>
    <xf numFmtId="38" fontId="10" fillId="33" borderId="89" xfId="49" applyFont="1" applyFill="1" applyBorder="1" applyAlignment="1">
      <alignment vertical="center"/>
    </xf>
    <xf numFmtId="38" fontId="10" fillId="33" borderId="90" xfId="49" applyFont="1" applyFill="1" applyBorder="1" applyAlignment="1">
      <alignment vertical="center"/>
    </xf>
    <xf numFmtId="38" fontId="10" fillId="33" borderId="48" xfId="49" applyFont="1" applyFill="1" applyBorder="1" applyAlignment="1">
      <alignment vertical="center"/>
    </xf>
    <xf numFmtId="38" fontId="10" fillId="33" borderId="65" xfId="49" applyFont="1" applyFill="1" applyBorder="1" applyAlignment="1">
      <alignment vertical="center"/>
    </xf>
    <xf numFmtId="38" fontId="10" fillId="33" borderId="64" xfId="49" applyFont="1" applyFill="1" applyBorder="1" applyAlignment="1">
      <alignment vertical="center"/>
    </xf>
    <xf numFmtId="38" fontId="10" fillId="33" borderId="91" xfId="49" applyFont="1" applyFill="1" applyBorder="1" applyAlignment="1">
      <alignment vertical="center"/>
    </xf>
    <xf numFmtId="38" fontId="10" fillId="33" borderId="76" xfId="49" applyFont="1" applyFill="1" applyBorder="1" applyAlignment="1">
      <alignment vertical="center"/>
    </xf>
    <xf numFmtId="38" fontId="10" fillId="0" borderId="92" xfId="49" applyFont="1" applyBorder="1" applyAlignment="1">
      <alignment vertical="center"/>
    </xf>
    <xf numFmtId="38" fontId="10" fillId="0" borderId="93" xfId="49" applyFont="1" applyBorder="1" applyAlignment="1">
      <alignment vertical="center"/>
    </xf>
    <xf numFmtId="38" fontId="10" fillId="0" borderId="94" xfId="49" applyFont="1" applyBorder="1" applyAlignment="1">
      <alignment vertical="center"/>
    </xf>
    <xf numFmtId="38" fontId="10" fillId="0" borderId="95" xfId="49" applyFont="1" applyBorder="1" applyAlignment="1">
      <alignment vertical="center"/>
    </xf>
    <xf numFmtId="38" fontId="10" fillId="0" borderId="68" xfId="49" applyFont="1" applyBorder="1" applyAlignment="1">
      <alignment vertical="center"/>
    </xf>
    <xf numFmtId="38" fontId="10" fillId="0" borderId="96" xfId="49" applyFont="1" applyBorder="1" applyAlignment="1">
      <alignment vertical="center"/>
    </xf>
    <xf numFmtId="38" fontId="10" fillId="0" borderId="97" xfId="49" applyFont="1" applyBorder="1" applyAlignment="1">
      <alignment vertical="center"/>
    </xf>
    <xf numFmtId="38" fontId="10" fillId="0" borderId="98" xfId="49" applyFont="1" applyBorder="1" applyAlignment="1">
      <alignment vertical="center"/>
    </xf>
    <xf numFmtId="38" fontId="10" fillId="0" borderId="49" xfId="49" applyFont="1" applyBorder="1" applyAlignment="1">
      <alignment vertical="center"/>
    </xf>
    <xf numFmtId="38" fontId="10" fillId="0" borderId="99" xfId="49" applyFont="1" applyBorder="1" applyAlignment="1">
      <alignment vertical="center"/>
    </xf>
    <xf numFmtId="38" fontId="10" fillId="0" borderId="74" xfId="49" applyFont="1" applyBorder="1" applyAlignment="1">
      <alignment vertical="center"/>
    </xf>
    <xf numFmtId="38" fontId="10" fillId="0" borderId="71" xfId="49" applyFont="1" applyBorder="1" applyAlignment="1">
      <alignment vertical="center"/>
    </xf>
    <xf numFmtId="38" fontId="10" fillId="0" borderId="52" xfId="49" applyFont="1" applyBorder="1" applyAlignment="1">
      <alignment vertical="center"/>
    </xf>
    <xf numFmtId="38" fontId="10" fillId="0" borderId="50" xfId="49" applyFont="1" applyBorder="1" applyAlignment="1">
      <alignment vertical="center"/>
    </xf>
    <xf numFmtId="38" fontId="10" fillId="35" borderId="56" xfId="49" applyFont="1" applyFill="1" applyBorder="1" applyAlignment="1">
      <alignment vertical="center"/>
    </xf>
    <xf numFmtId="38" fontId="10" fillId="35" borderId="57" xfId="49" applyFont="1" applyFill="1" applyBorder="1" applyAlignment="1">
      <alignment vertical="center"/>
    </xf>
    <xf numFmtId="38" fontId="10" fillId="35" borderId="58" xfId="49" applyFont="1" applyFill="1" applyBorder="1" applyAlignment="1">
      <alignment vertical="center"/>
    </xf>
    <xf numFmtId="38" fontId="10" fillId="35" borderId="16" xfId="49" applyFont="1" applyFill="1" applyBorder="1" applyAlignment="1">
      <alignment vertical="center"/>
    </xf>
    <xf numFmtId="38" fontId="10" fillId="35" borderId="10" xfId="49" applyFont="1" applyFill="1" applyBorder="1" applyAlignment="1">
      <alignment vertical="center"/>
    </xf>
    <xf numFmtId="38" fontId="10" fillId="35" borderId="59" xfId="49" applyFont="1" applyFill="1" applyBorder="1" applyAlignment="1">
      <alignment vertical="center"/>
    </xf>
    <xf numFmtId="38" fontId="10" fillId="35" borderId="60" xfId="49" applyFont="1" applyFill="1" applyBorder="1" applyAlignment="1">
      <alignment vertical="center"/>
    </xf>
    <xf numFmtId="38" fontId="10" fillId="0" borderId="100" xfId="49" applyFont="1" applyBorder="1" applyAlignment="1">
      <alignment vertical="center"/>
    </xf>
    <xf numFmtId="38" fontId="10" fillId="0" borderId="54" xfId="49" applyFont="1" applyBorder="1" applyAlignment="1">
      <alignment vertical="center"/>
    </xf>
    <xf numFmtId="38" fontId="10" fillId="0" borderId="55" xfId="49" applyFont="1" applyBorder="1" applyAlignment="1">
      <alignment vertical="center"/>
    </xf>
    <xf numFmtId="38" fontId="10" fillId="0" borderId="53" xfId="49" applyFont="1" applyBorder="1" applyAlignment="1">
      <alignment vertical="center"/>
    </xf>
    <xf numFmtId="38" fontId="10" fillId="0" borderId="77" xfId="49" applyFont="1" applyBorder="1" applyAlignment="1">
      <alignment vertical="center"/>
    </xf>
    <xf numFmtId="38" fontId="10" fillId="0" borderId="101" xfId="49" applyFont="1" applyBorder="1" applyAlignment="1">
      <alignment vertical="center"/>
    </xf>
    <xf numFmtId="38" fontId="10" fillId="33" borderId="98" xfId="49" applyFont="1" applyFill="1" applyBorder="1" applyAlignment="1">
      <alignment vertical="center"/>
    </xf>
    <xf numFmtId="38" fontId="10" fillId="33" borderId="49" xfId="49" applyFont="1" applyFill="1" applyBorder="1" applyAlignment="1">
      <alignment vertical="center"/>
    </xf>
    <xf numFmtId="38" fontId="10" fillId="33" borderId="99" xfId="49" applyFont="1" applyFill="1" applyBorder="1" applyAlignment="1">
      <alignment vertical="center"/>
    </xf>
    <xf numFmtId="38" fontId="10" fillId="33" borderId="74" xfId="49" applyFont="1" applyFill="1" applyBorder="1" applyAlignment="1">
      <alignment vertical="center"/>
    </xf>
    <xf numFmtId="38" fontId="10" fillId="33" borderId="71" xfId="49" applyFont="1" applyFill="1" applyBorder="1" applyAlignment="1">
      <alignment vertical="center"/>
    </xf>
    <xf numFmtId="38" fontId="10" fillId="33" borderId="52" xfId="49" applyFont="1" applyFill="1" applyBorder="1" applyAlignment="1">
      <alignment vertical="center"/>
    </xf>
    <xf numFmtId="38" fontId="10" fillId="33" borderId="50" xfId="49" applyFont="1" applyFill="1" applyBorder="1" applyAlignment="1">
      <alignment vertical="center"/>
    </xf>
    <xf numFmtId="38" fontId="10" fillId="36" borderId="56" xfId="49" applyFont="1" applyFill="1" applyBorder="1" applyAlignment="1">
      <alignment vertical="center"/>
    </xf>
    <xf numFmtId="38" fontId="10" fillId="36" borderId="57" xfId="49" applyFont="1" applyFill="1" applyBorder="1" applyAlignment="1">
      <alignment vertical="center"/>
    </xf>
    <xf numFmtId="38" fontId="10" fillId="36" borderId="58" xfId="49" applyFont="1" applyFill="1" applyBorder="1" applyAlignment="1">
      <alignment vertical="center"/>
    </xf>
    <xf numFmtId="38" fontId="10" fillId="36" borderId="16" xfId="49" applyFont="1" applyFill="1" applyBorder="1" applyAlignment="1">
      <alignment vertical="center"/>
    </xf>
    <xf numFmtId="38" fontId="10" fillId="36" borderId="10" xfId="49" applyFont="1" applyFill="1" applyBorder="1" applyAlignment="1">
      <alignment vertical="center"/>
    </xf>
    <xf numFmtId="38" fontId="10" fillId="36" borderId="59" xfId="49" applyFont="1" applyFill="1" applyBorder="1" applyAlignment="1">
      <alignment vertical="center"/>
    </xf>
    <xf numFmtId="38" fontId="10" fillId="36" borderId="60" xfId="49" applyFont="1" applyFill="1" applyBorder="1" applyAlignment="1">
      <alignment vertical="center"/>
    </xf>
    <xf numFmtId="38" fontId="10" fillId="0" borderId="59" xfId="49" applyFont="1" applyBorder="1" applyAlignment="1">
      <alignment vertical="center"/>
    </xf>
    <xf numFmtId="38" fontId="10" fillId="0" borderId="57" xfId="49" applyFont="1" applyBorder="1" applyAlignment="1">
      <alignment vertical="center"/>
    </xf>
    <xf numFmtId="38" fontId="10" fillId="0" borderId="58" xfId="49" applyFont="1" applyBorder="1" applyAlignment="1">
      <alignment vertical="center"/>
    </xf>
    <xf numFmtId="38" fontId="10" fillId="0" borderId="56" xfId="49" applyFont="1" applyBorder="1" applyAlignment="1">
      <alignment vertical="center"/>
    </xf>
    <xf numFmtId="38" fontId="10" fillId="0" borderId="60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38" fontId="10" fillId="0" borderId="72" xfId="49" applyFont="1" applyBorder="1" applyAlignment="1">
      <alignment vertical="center"/>
    </xf>
    <xf numFmtId="38" fontId="10" fillId="0" borderId="13" xfId="49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28" xfId="0" applyFont="1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4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38" fontId="0" fillId="0" borderId="95" xfId="49" applyFont="1" applyFill="1" applyBorder="1" applyAlignment="1">
      <alignment/>
    </xf>
    <xf numFmtId="38" fontId="0" fillId="0" borderId="65" xfId="49" applyFont="1" applyFill="1" applyBorder="1" applyAlignment="1">
      <alignment/>
    </xf>
    <xf numFmtId="38" fontId="0" fillId="0" borderId="101" xfId="49" applyFont="1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38" fontId="0" fillId="0" borderId="69" xfId="49" applyFont="1" applyFill="1" applyBorder="1" applyAlignment="1">
      <alignment/>
    </xf>
    <xf numFmtId="38" fontId="0" fillId="0" borderId="66" xfId="49" applyFont="1" applyFill="1" applyBorder="1" applyAlignment="1">
      <alignment/>
    </xf>
    <xf numFmtId="38" fontId="0" fillId="0" borderId="78" xfId="49" applyFont="1" applyFill="1" applyBorder="1" applyAlignment="1">
      <alignment/>
    </xf>
    <xf numFmtId="38" fontId="0" fillId="42" borderId="68" xfId="49" applyFont="1" applyFill="1" applyBorder="1" applyAlignment="1" applyProtection="1">
      <alignment/>
      <protection locked="0"/>
    </xf>
    <xf numFmtId="38" fontId="0" fillId="42" borderId="64" xfId="49" applyFont="1" applyFill="1" applyBorder="1" applyAlignment="1" applyProtection="1">
      <alignment/>
      <protection locked="0"/>
    </xf>
    <xf numFmtId="38" fontId="0" fillId="42" borderId="72" xfId="49" applyFont="1" applyFill="1" applyBorder="1" applyAlignment="1" applyProtection="1">
      <alignment/>
      <protection locked="0"/>
    </xf>
    <xf numFmtId="0" fontId="0" fillId="43" borderId="67" xfId="0" applyFill="1" applyBorder="1" applyAlignment="1">
      <alignment/>
    </xf>
    <xf numFmtId="0" fontId="0" fillId="44" borderId="63" xfId="0" applyFill="1" applyBorder="1" applyAlignment="1">
      <alignment/>
    </xf>
    <xf numFmtId="0" fontId="0" fillId="33" borderId="102" xfId="0" applyFill="1" applyBorder="1" applyAlignment="1">
      <alignment/>
    </xf>
    <xf numFmtId="0" fontId="0" fillId="45" borderId="63" xfId="0" applyFill="1" applyBorder="1" applyAlignment="1">
      <alignment/>
    </xf>
    <xf numFmtId="0" fontId="0" fillId="43" borderId="10" xfId="0" applyFill="1" applyBorder="1" applyAlignment="1" applyProtection="1">
      <alignment/>
      <protection locked="0"/>
    </xf>
    <xf numFmtId="0" fontId="10" fillId="0" borderId="103" xfId="69" applyFont="1" applyBorder="1" applyAlignment="1">
      <alignment horizontal="center" vertical="center"/>
      <protection/>
    </xf>
    <xf numFmtId="0" fontId="10" fillId="0" borderId="46" xfId="69" applyFont="1" applyBorder="1" applyAlignment="1">
      <alignment horizontal="center" vertical="center"/>
      <protection/>
    </xf>
    <xf numFmtId="0" fontId="10" fillId="0" borderId="66" xfId="69" applyFont="1" applyBorder="1" applyAlignment="1">
      <alignment horizontal="center" vertical="center"/>
      <protection/>
    </xf>
    <xf numFmtId="0" fontId="10" fillId="0" borderId="73" xfId="69" applyFont="1" applyBorder="1" applyAlignment="1">
      <alignment horizontal="center" vertical="center"/>
      <protection/>
    </xf>
    <xf numFmtId="38" fontId="10" fillId="0" borderId="68" xfId="49" applyFont="1" applyBorder="1" applyAlignment="1">
      <alignment horizontal="center" vertical="center" shrinkToFit="1"/>
    </xf>
    <xf numFmtId="38" fontId="10" fillId="0" borderId="11" xfId="49" applyFont="1" applyBorder="1" applyAlignment="1">
      <alignment horizontal="center" vertical="center" wrapText="1"/>
    </xf>
    <xf numFmtId="38" fontId="10" fillId="0" borderId="104" xfId="49" applyFont="1" applyBorder="1" applyAlignment="1">
      <alignment horizontal="center" vertical="center" wrapText="1"/>
    </xf>
    <xf numFmtId="38" fontId="10" fillId="0" borderId="12" xfId="49" applyFont="1" applyBorder="1" applyAlignment="1">
      <alignment horizontal="center" vertical="center" wrapText="1"/>
    </xf>
    <xf numFmtId="0" fontId="10" fillId="0" borderId="13" xfId="69" applyFont="1" applyBorder="1" applyAlignment="1">
      <alignment horizontal="center" vertical="center" wrapText="1"/>
      <protection/>
    </xf>
    <xf numFmtId="38" fontId="10" fillId="0" borderId="105" xfId="49" applyFont="1" applyBorder="1" applyAlignment="1">
      <alignment horizontal="center" vertical="center" wrapText="1"/>
    </xf>
    <xf numFmtId="38" fontId="10" fillId="0" borderId="106" xfId="49" applyFont="1" applyBorder="1" applyAlignment="1">
      <alignment horizontal="center" vertical="center" wrapText="1"/>
    </xf>
    <xf numFmtId="38" fontId="10" fillId="0" borderId="13" xfId="49" applyFont="1" applyBorder="1" applyAlignment="1">
      <alignment horizontal="center" vertical="center" wrapText="1"/>
    </xf>
    <xf numFmtId="38" fontId="10" fillId="0" borderId="65" xfId="49" applyFont="1" applyBorder="1" applyAlignment="1">
      <alignment horizontal="centerContinuous" vertical="center" wrapText="1"/>
    </xf>
    <xf numFmtId="0" fontId="10" fillId="0" borderId="107" xfId="0" applyFont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38" fontId="10" fillId="0" borderId="98" xfId="49" applyFont="1" applyBorder="1" applyAlignment="1">
      <alignment horizontal="center" vertical="center" wrapText="1"/>
    </xf>
    <xf numFmtId="38" fontId="10" fillId="0" borderId="49" xfId="49" applyFont="1" applyBorder="1" applyAlignment="1">
      <alignment horizontal="center" vertical="center" wrapText="1"/>
    </xf>
    <xf numFmtId="38" fontId="10" fillId="0" borderId="79" xfId="49" applyFont="1" applyBorder="1" applyAlignment="1">
      <alignment horizontal="center" vertical="center" wrapText="1"/>
    </xf>
    <xf numFmtId="38" fontId="10" fillId="0" borderId="108" xfId="49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69" applyFont="1" applyBorder="1" applyAlignment="1">
      <alignment vertical="center" wrapText="1"/>
      <protection/>
    </xf>
    <xf numFmtId="0" fontId="10" fillId="0" borderId="13" xfId="69" applyFont="1" applyBorder="1" applyAlignment="1">
      <alignment vertical="center" wrapText="1"/>
      <protection/>
    </xf>
    <xf numFmtId="3" fontId="10" fillId="0" borderId="0" xfId="69" applyNumberFormat="1" applyFont="1" applyAlignment="1">
      <alignment horizontal="center" vertical="center"/>
      <protection/>
    </xf>
    <xf numFmtId="0" fontId="10" fillId="0" borderId="72" xfId="69" applyFont="1" applyBorder="1" applyAlignment="1">
      <alignment horizontal="center" vertical="center"/>
      <protection/>
    </xf>
    <xf numFmtId="0" fontId="2" fillId="37" borderId="109" xfId="0" applyFont="1" applyFill="1" applyBorder="1" applyAlignment="1">
      <alignment/>
    </xf>
    <xf numFmtId="0" fontId="10" fillId="0" borderId="0" xfId="66" applyFont="1">
      <alignment vertical="center"/>
      <protection/>
    </xf>
    <xf numFmtId="41" fontId="10" fillId="0" borderId="90" xfId="66" applyNumberFormat="1" applyFont="1" applyBorder="1">
      <alignment vertical="center"/>
      <protection/>
    </xf>
    <xf numFmtId="41" fontId="10" fillId="0" borderId="48" xfId="66" applyNumberFormat="1" applyFont="1" applyBorder="1">
      <alignment vertical="center"/>
      <protection/>
    </xf>
    <xf numFmtId="41" fontId="10" fillId="0" borderId="54" xfId="66" applyNumberFormat="1" applyFont="1" applyBorder="1">
      <alignment vertical="center"/>
      <protection/>
    </xf>
    <xf numFmtId="41" fontId="10" fillId="0" borderId="55" xfId="66" applyNumberFormat="1" applyFont="1" applyBorder="1">
      <alignment vertical="center"/>
      <protection/>
    </xf>
    <xf numFmtId="0" fontId="10" fillId="0" borderId="63" xfId="66" applyFont="1" applyBorder="1">
      <alignment vertical="center"/>
      <protection/>
    </xf>
    <xf numFmtId="0" fontId="10" fillId="0" borderId="102" xfId="66" applyFont="1" applyBorder="1">
      <alignment vertical="center"/>
      <protection/>
    </xf>
    <xf numFmtId="41" fontId="10" fillId="0" borderId="91" xfId="66" applyNumberFormat="1" applyFont="1" applyBorder="1">
      <alignment vertical="center"/>
      <protection/>
    </xf>
    <xf numFmtId="41" fontId="10" fillId="0" borderId="100" xfId="66" applyNumberFormat="1" applyFont="1" applyBorder="1">
      <alignment vertical="center"/>
      <protection/>
    </xf>
    <xf numFmtId="41" fontId="10" fillId="0" borderId="89" xfId="66" applyNumberFormat="1" applyFont="1" applyBorder="1">
      <alignment vertical="center"/>
      <protection/>
    </xf>
    <xf numFmtId="41" fontId="10" fillId="0" borderId="53" xfId="66" applyNumberFormat="1" applyFont="1" applyBorder="1">
      <alignment vertical="center"/>
      <protection/>
    </xf>
    <xf numFmtId="41" fontId="10" fillId="0" borderId="76" xfId="66" applyNumberFormat="1" applyFont="1" applyBorder="1">
      <alignment vertical="center"/>
      <protection/>
    </xf>
    <xf numFmtId="41" fontId="10" fillId="0" borderId="77" xfId="66" applyNumberFormat="1" applyFont="1" applyBorder="1">
      <alignment vertical="center"/>
      <protection/>
    </xf>
    <xf numFmtId="0" fontId="10" fillId="0" borderId="67" xfId="66" applyFont="1" applyBorder="1">
      <alignment vertical="center"/>
      <protection/>
    </xf>
    <xf numFmtId="41" fontId="10" fillId="0" borderId="92" xfId="66" applyNumberFormat="1" applyFont="1" applyBorder="1">
      <alignment vertical="center"/>
      <protection/>
    </xf>
    <xf numFmtId="41" fontId="10" fillId="0" borderId="93" xfId="66" applyNumberFormat="1" applyFont="1" applyBorder="1">
      <alignment vertical="center"/>
      <protection/>
    </xf>
    <xf numFmtId="41" fontId="10" fillId="0" borderId="94" xfId="66" applyNumberFormat="1" applyFont="1" applyBorder="1">
      <alignment vertical="center"/>
      <protection/>
    </xf>
    <xf numFmtId="41" fontId="10" fillId="0" borderId="96" xfId="66" applyNumberFormat="1" applyFont="1" applyBorder="1">
      <alignment vertical="center"/>
      <protection/>
    </xf>
    <xf numFmtId="41" fontId="10" fillId="0" borderId="97" xfId="66" applyNumberFormat="1" applyFont="1" applyBorder="1">
      <alignment vertical="center"/>
      <protection/>
    </xf>
    <xf numFmtId="0" fontId="10" fillId="0" borderId="14" xfId="66" applyFont="1" applyBorder="1">
      <alignment vertical="center"/>
      <protection/>
    </xf>
    <xf numFmtId="0" fontId="10" fillId="0" borderId="56" xfId="66" applyFont="1" applyBorder="1" applyAlignment="1">
      <alignment horizontal="centerContinuous" vertical="center"/>
      <protection/>
    </xf>
    <xf numFmtId="0" fontId="10" fillId="0" borderId="57" xfId="66" applyFont="1" applyBorder="1" applyAlignment="1">
      <alignment horizontal="centerContinuous" vertical="center"/>
      <protection/>
    </xf>
    <xf numFmtId="0" fontId="10" fillId="0" borderId="58" xfId="66" applyFont="1" applyBorder="1" applyAlignment="1">
      <alignment horizontal="centerContinuous" vertical="center"/>
      <protection/>
    </xf>
    <xf numFmtId="0" fontId="10" fillId="0" borderId="59" xfId="66" applyFont="1" applyBorder="1" applyAlignment="1">
      <alignment horizontal="centerContinuous" vertical="center"/>
      <protection/>
    </xf>
    <xf numFmtId="0" fontId="10" fillId="0" borderId="60" xfId="66" applyFont="1" applyBorder="1" applyAlignment="1">
      <alignment horizontal="centerContinuous" vertical="center"/>
      <protection/>
    </xf>
    <xf numFmtId="0" fontId="10" fillId="0" borderId="17" xfId="66" applyFont="1" applyBorder="1" applyAlignment="1">
      <alignment vertical="center" wrapText="1"/>
      <protection/>
    </xf>
    <xf numFmtId="0" fontId="15" fillId="0" borderId="79" xfId="69" applyFont="1" applyBorder="1" applyAlignment="1">
      <alignment horizontal="center" vertical="center" wrapText="1"/>
      <protection/>
    </xf>
    <xf numFmtId="0" fontId="15" fillId="0" borderId="108" xfId="69" applyFont="1" applyBorder="1" applyAlignment="1">
      <alignment horizontal="center" vertical="center" wrapText="1"/>
      <protection/>
    </xf>
    <xf numFmtId="0" fontId="15" fillId="0" borderId="51" xfId="69" applyFont="1" applyBorder="1" applyAlignment="1">
      <alignment horizontal="center" vertical="center" wrapText="1"/>
      <protection/>
    </xf>
    <xf numFmtId="0" fontId="15" fillId="0" borderId="110" xfId="69" applyFont="1" applyBorder="1" applyAlignment="1">
      <alignment horizontal="center" vertical="center" wrapText="1"/>
      <protection/>
    </xf>
    <xf numFmtId="0" fontId="15" fillId="0" borderId="80" xfId="69" applyFont="1" applyBorder="1" applyAlignment="1">
      <alignment horizontal="center" vertical="center" wrapText="1"/>
      <protection/>
    </xf>
    <xf numFmtId="0" fontId="10" fillId="0" borderId="16" xfId="69" applyFont="1" applyBorder="1">
      <alignment vertical="center"/>
      <protection/>
    </xf>
    <xf numFmtId="0" fontId="10" fillId="0" borderId="17" xfId="69" applyFont="1" applyBorder="1">
      <alignment vertical="center"/>
      <protection/>
    </xf>
    <xf numFmtId="0" fontId="10" fillId="0" borderId="20" xfId="69" applyFont="1" applyBorder="1">
      <alignment vertical="center"/>
      <protection/>
    </xf>
    <xf numFmtId="0" fontId="2" fillId="0" borderId="111" xfId="0" applyFont="1" applyBorder="1" applyAlignment="1">
      <alignment/>
    </xf>
    <xf numFmtId="0" fontId="2" fillId="0" borderId="112" xfId="0" applyFont="1" applyBorder="1" applyAlignment="1">
      <alignment/>
    </xf>
    <xf numFmtId="0" fontId="2" fillId="0" borderId="113" xfId="0" applyFont="1" applyBorder="1" applyAlignment="1">
      <alignment/>
    </xf>
    <xf numFmtId="0" fontId="2" fillId="33" borderId="114" xfId="0" applyFont="1" applyFill="1" applyBorder="1" applyAlignment="1">
      <alignment horizontal="center"/>
    </xf>
    <xf numFmtId="0" fontId="2" fillId="33" borderId="115" xfId="0" applyFont="1" applyFill="1" applyBorder="1" applyAlignment="1">
      <alignment horizontal="center"/>
    </xf>
    <xf numFmtId="0" fontId="2" fillId="33" borderId="116" xfId="0" applyFont="1" applyFill="1" applyBorder="1" applyAlignment="1">
      <alignment horizontal="center"/>
    </xf>
    <xf numFmtId="0" fontId="4" fillId="46" borderId="117" xfId="0" applyFont="1" applyFill="1" applyBorder="1" applyAlignment="1">
      <alignment horizontal="centerContinuous"/>
    </xf>
    <xf numFmtId="0" fontId="4" fillId="46" borderId="118" xfId="0" applyFont="1" applyFill="1" applyBorder="1" applyAlignment="1">
      <alignment horizontal="centerContinuous"/>
    </xf>
    <xf numFmtId="0" fontId="4" fillId="46" borderId="119" xfId="0" applyFont="1" applyFill="1" applyBorder="1" applyAlignment="1">
      <alignment horizontal="centerContinuous"/>
    </xf>
    <xf numFmtId="0" fontId="2" fillId="0" borderId="120" xfId="0" applyFont="1" applyBorder="1" applyAlignment="1">
      <alignment horizontal="centerContinuous"/>
    </xf>
    <xf numFmtId="0" fontId="2" fillId="0" borderId="121" xfId="0" applyFont="1" applyBorder="1" applyAlignment="1">
      <alignment horizontal="centerContinuous"/>
    </xf>
    <xf numFmtId="0" fontId="2" fillId="0" borderId="122" xfId="0" applyFont="1" applyBorder="1" applyAlignment="1">
      <alignment horizontal="centerContinuous"/>
    </xf>
    <xf numFmtId="0" fontId="10" fillId="0" borderId="0" xfId="63" applyFont="1">
      <alignment vertical="center"/>
      <protection/>
    </xf>
    <xf numFmtId="0" fontId="10" fillId="0" borderId="10" xfId="63" applyFont="1" applyBorder="1" applyAlignment="1">
      <alignment horizontal="center" vertical="center"/>
      <protection/>
    </xf>
    <xf numFmtId="0" fontId="10" fillId="0" borderId="57" xfId="63" applyFont="1" applyBorder="1" applyAlignment="1">
      <alignment horizontal="center" vertical="center"/>
      <protection/>
    </xf>
    <xf numFmtId="0" fontId="10" fillId="0" borderId="58" xfId="63" applyFont="1" applyBorder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0" fillId="0" borderId="68" xfId="63" applyFont="1" applyBorder="1">
      <alignment vertical="center"/>
      <protection/>
    </xf>
    <xf numFmtId="0" fontId="10" fillId="0" borderId="64" xfId="63" applyFont="1" applyBorder="1">
      <alignment vertical="center"/>
      <protection/>
    </xf>
    <xf numFmtId="0" fontId="10" fillId="0" borderId="71" xfId="63" applyFont="1" applyBorder="1">
      <alignment vertical="center"/>
      <protection/>
    </xf>
    <xf numFmtId="0" fontId="10" fillId="0" borderId="72" xfId="63" applyFont="1" applyBorder="1">
      <alignment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10" fillId="0" borderId="0" xfId="63" applyFont="1" applyBorder="1">
      <alignment vertical="center"/>
      <protection/>
    </xf>
    <xf numFmtId="0" fontId="10" fillId="0" borderId="20" xfId="63" applyFont="1" applyBorder="1">
      <alignment vertical="center"/>
      <protection/>
    </xf>
    <xf numFmtId="38" fontId="10" fillId="0" borderId="93" xfId="51" applyFont="1" applyBorder="1" applyAlignment="1">
      <alignment vertical="center" shrinkToFit="1"/>
    </xf>
    <xf numFmtId="38" fontId="10" fillId="0" borderId="94" xfId="51" applyFont="1" applyBorder="1" applyAlignment="1">
      <alignment vertical="center" shrinkToFit="1"/>
    </xf>
    <xf numFmtId="38" fontId="10" fillId="0" borderId="90" xfId="51" applyFont="1" applyBorder="1" applyAlignment="1">
      <alignment vertical="center" shrinkToFit="1"/>
    </xf>
    <xf numFmtId="38" fontId="10" fillId="0" borderId="48" xfId="51" applyFont="1" applyBorder="1" applyAlignment="1">
      <alignment vertical="center" shrinkToFit="1"/>
    </xf>
    <xf numFmtId="38" fontId="10" fillId="0" borderId="52" xfId="51" applyFont="1" applyBorder="1" applyAlignment="1">
      <alignment vertical="center" shrinkToFit="1"/>
    </xf>
    <xf numFmtId="38" fontId="10" fillId="0" borderId="49" xfId="51" applyFont="1" applyBorder="1" applyAlignment="1">
      <alignment vertical="center" shrinkToFit="1"/>
    </xf>
    <xf numFmtId="38" fontId="10" fillId="0" borderId="99" xfId="51" applyFont="1" applyBorder="1" applyAlignment="1">
      <alignment vertical="center" shrinkToFit="1"/>
    </xf>
    <xf numFmtId="38" fontId="10" fillId="0" borderId="54" xfId="51" applyFont="1" applyBorder="1" applyAlignment="1">
      <alignment vertical="center" shrinkToFit="1"/>
    </xf>
    <xf numFmtId="38" fontId="10" fillId="0" borderId="55" xfId="51" applyFont="1" applyBorder="1" applyAlignment="1">
      <alignment vertical="center" shrinkToFit="1"/>
    </xf>
    <xf numFmtId="0" fontId="10" fillId="0" borderId="56" xfId="63" applyFont="1" applyBorder="1" applyAlignment="1">
      <alignment horizontal="center" vertical="center"/>
      <protection/>
    </xf>
    <xf numFmtId="38" fontId="10" fillId="0" borderId="92" xfId="51" applyFont="1" applyBorder="1" applyAlignment="1">
      <alignment vertical="center" shrinkToFit="1"/>
    </xf>
    <xf numFmtId="38" fontId="10" fillId="0" borderId="89" xfId="51" applyFont="1" applyBorder="1" applyAlignment="1">
      <alignment vertical="center" shrinkToFit="1"/>
    </xf>
    <xf numFmtId="38" fontId="10" fillId="0" borderId="98" xfId="51" applyFont="1" applyBorder="1" applyAlignment="1">
      <alignment vertical="center" shrinkToFit="1"/>
    </xf>
    <xf numFmtId="38" fontId="10" fillId="0" borderId="53" xfId="51" applyFont="1" applyBorder="1" applyAlignment="1">
      <alignment vertical="center" shrinkToFit="1"/>
    </xf>
    <xf numFmtId="38" fontId="10" fillId="0" borderId="73" xfId="51" applyFont="1" applyBorder="1" applyAlignment="1">
      <alignment vertical="center" shrinkToFit="1"/>
    </xf>
    <xf numFmtId="0" fontId="10" fillId="0" borderId="0" xfId="64" applyFont="1" applyBorder="1" applyAlignment="1">
      <alignment horizontal="center" vertical="center"/>
      <protection/>
    </xf>
    <xf numFmtId="0" fontId="10" fillId="0" borderId="0" xfId="64" applyFont="1" applyBorder="1">
      <alignment vertical="center"/>
      <protection/>
    </xf>
    <xf numFmtId="0" fontId="10" fillId="0" borderId="0" xfId="64" applyFont="1" applyAlignment="1">
      <alignment horizontal="center" vertical="center"/>
      <protection/>
    </xf>
    <xf numFmtId="0" fontId="10" fillId="0" borderId="20" xfId="64" applyFont="1" applyBorder="1">
      <alignment vertical="center"/>
      <protection/>
    </xf>
    <xf numFmtId="0" fontId="10" fillId="0" borderId="0" xfId="64" applyFont="1">
      <alignment vertical="center"/>
      <protection/>
    </xf>
    <xf numFmtId="0" fontId="10" fillId="0" borderId="56" xfId="67" applyFont="1" applyBorder="1" applyAlignment="1">
      <alignment horizontal="centerContinuous" vertical="center"/>
      <protection/>
    </xf>
    <xf numFmtId="0" fontId="10" fillId="0" borderId="68" xfId="64" applyFont="1" applyBorder="1">
      <alignment vertical="center"/>
      <protection/>
    </xf>
    <xf numFmtId="0" fontId="10" fillId="0" borderId="64" xfId="64" applyFont="1" applyBorder="1">
      <alignment vertical="center"/>
      <protection/>
    </xf>
    <xf numFmtId="0" fontId="10" fillId="0" borderId="71" xfId="64" applyFont="1" applyBorder="1">
      <alignment vertical="center"/>
      <protection/>
    </xf>
    <xf numFmtId="0" fontId="10" fillId="0" borderId="72" xfId="64" applyFont="1" applyBorder="1">
      <alignment vertical="center"/>
      <protection/>
    </xf>
    <xf numFmtId="38" fontId="10" fillId="0" borderId="97" xfId="51" applyFont="1" applyBorder="1" applyAlignment="1">
      <alignment vertical="center" shrinkToFit="1"/>
    </xf>
    <xf numFmtId="38" fontId="10" fillId="0" borderId="76" xfId="51" applyFont="1" applyBorder="1" applyAlignment="1">
      <alignment vertical="center" shrinkToFit="1"/>
    </xf>
    <xf numFmtId="38" fontId="10" fillId="0" borderId="50" xfId="51" applyFont="1" applyBorder="1" applyAlignment="1">
      <alignment vertical="center" shrinkToFit="1"/>
    </xf>
    <xf numFmtId="38" fontId="10" fillId="0" borderId="77" xfId="51" applyFont="1" applyBorder="1" applyAlignment="1">
      <alignment vertical="center" shrinkToFit="1"/>
    </xf>
    <xf numFmtId="38" fontId="10" fillId="0" borderId="74" xfId="51" applyFont="1" applyBorder="1" applyAlignment="1">
      <alignment vertical="center" shrinkToFit="1"/>
    </xf>
    <xf numFmtId="0" fontId="10" fillId="0" borderId="11" xfId="64" applyFont="1" applyBorder="1" applyAlignment="1">
      <alignment horizontal="center" vertical="center"/>
      <protection/>
    </xf>
    <xf numFmtId="38" fontId="10" fillId="0" borderId="68" xfId="51" applyFont="1" applyBorder="1" applyAlignment="1">
      <alignment vertical="center" shrinkToFit="1"/>
    </xf>
    <xf numFmtId="38" fontId="10" fillId="0" borderId="64" xfId="51" applyFont="1" applyBorder="1" applyAlignment="1">
      <alignment vertical="center" shrinkToFit="1"/>
    </xf>
    <xf numFmtId="38" fontId="10" fillId="0" borderId="71" xfId="51" applyFont="1" applyBorder="1" applyAlignment="1">
      <alignment vertical="center" shrinkToFit="1"/>
    </xf>
    <xf numFmtId="38" fontId="10" fillId="0" borderId="72" xfId="51" applyFont="1" applyBorder="1" applyAlignment="1">
      <alignment vertical="center" shrinkToFit="1"/>
    </xf>
    <xf numFmtId="0" fontId="10" fillId="0" borderId="0" xfId="67" applyFont="1" applyBorder="1" applyAlignment="1">
      <alignment horizontal="centerContinuous" vertical="center"/>
      <protection/>
    </xf>
    <xf numFmtId="0" fontId="10" fillId="0" borderId="10" xfId="64" applyFont="1" applyBorder="1">
      <alignment vertical="center"/>
      <protection/>
    </xf>
    <xf numFmtId="38" fontId="10" fillId="0" borderId="56" xfId="51" applyFont="1" applyBorder="1" applyAlignment="1">
      <alignment vertical="center" shrinkToFit="1"/>
    </xf>
    <xf numFmtId="38" fontId="10" fillId="0" borderId="57" xfId="51" applyFont="1" applyBorder="1" applyAlignment="1">
      <alignment vertical="center" shrinkToFit="1"/>
    </xf>
    <xf numFmtId="38" fontId="10" fillId="0" borderId="60" xfId="51" applyFont="1" applyBorder="1" applyAlignment="1">
      <alignment vertical="center" shrinkToFit="1"/>
    </xf>
    <xf numFmtId="38" fontId="10" fillId="0" borderId="10" xfId="51" applyFont="1" applyBorder="1" applyAlignment="1">
      <alignment vertical="center" shrinkToFit="1"/>
    </xf>
    <xf numFmtId="0" fontId="10" fillId="0" borderId="13" xfId="64" applyFont="1" applyBorder="1" applyAlignment="1">
      <alignment horizontal="center" vertical="center"/>
      <protection/>
    </xf>
    <xf numFmtId="0" fontId="10" fillId="0" borderId="81" xfId="64" applyFont="1" applyBorder="1" applyAlignment="1">
      <alignment horizontal="center" vertical="center"/>
      <protection/>
    </xf>
    <xf numFmtId="0" fontId="10" fillId="0" borderId="108" xfId="64" applyFont="1" applyBorder="1" applyAlignment="1">
      <alignment horizontal="center" vertical="center"/>
      <protection/>
    </xf>
    <xf numFmtId="0" fontId="10" fillId="0" borderId="108" xfId="64" applyFont="1" applyBorder="1" applyAlignment="1">
      <alignment horizontal="center" vertical="center" shrinkToFit="1"/>
      <protection/>
    </xf>
    <xf numFmtId="0" fontId="10" fillId="0" borderId="80" xfId="64" applyFont="1" applyBorder="1" applyAlignment="1">
      <alignment horizontal="center" vertical="center"/>
      <protection/>
    </xf>
    <xf numFmtId="0" fontId="10" fillId="0" borderId="123" xfId="64" applyFont="1" applyBorder="1" applyAlignment="1">
      <alignment horizontal="center" vertical="center"/>
      <protection/>
    </xf>
    <xf numFmtId="0" fontId="10" fillId="0" borderId="107" xfId="64" applyFont="1" applyBorder="1" applyAlignment="1">
      <alignment horizontal="center" vertical="center"/>
      <protection/>
    </xf>
    <xf numFmtId="0" fontId="10" fillId="0" borderId="79" xfId="64" applyFont="1" applyBorder="1" applyAlignment="1">
      <alignment horizontal="center" vertical="center"/>
      <protection/>
    </xf>
    <xf numFmtId="0" fontId="2" fillId="0" borderId="0" xfId="0" applyFont="1" applyAlignment="1">
      <alignment horizontal="right"/>
    </xf>
    <xf numFmtId="0" fontId="10" fillId="0" borderId="47" xfId="69" applyFont="1" applyBorder="1" applyAlignment="1">
      <alignment horizontal="center" vertical="center" shrinkToFit="1"/>
      <protection/>
    </xf>
    <xf numFmtId="0" fontId="10" fillId="0" borderId="63" xfId="69" applyFont="1" applyBorder="1" applyAlignment="1">
      <alignment horizontal="center" vertical="center" shrinkToFit="1"/>
      <protection/>
    </xf>
    <xf numFmtId="0" fontId="10" fillId="0" borderId="70" xfId="69" applyFont="1" applyBorder="1" applyAlignment="1">
      <alignment horizontal="center" vertical="center" shrinkToFit="1"/>
      <protection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41" fontId="10" fillId="0" borderId="73" xfId="71" applyNumberFormat="1" applyFont="1" applyBorder="1" applyAlignment="1">
      <alignment horizontal="center" vertical="center" shrinkToFit="1"/>
      <protection/>
    </xf>
    <xf numFmtId="41" fontId="18" fillId="0" borderId="62" xfId="71" applyNumberFormat="1" applyFont="1" applyFill="1" applyBorder="1" applyAlignment="1">
      <alignment horizontal="center" vertical="center" shrinkToFit="1"/>
      <protection/>
    </xf>
    <xf numFmtId="41" fontId="18" fillId="0" borderId="64" xfId="71" applyNumberFormat="1" applyFont="1" applyFill="1" applyBorder="1" applyAlignment="1">
      <alignment horizontal="centerContinuous" vertical="center" shrinkToFit="1"/>
      <protection/>
    </xf>
    <xf numFmtId="41" fontId="18" fillId="0" borderId="64" xfId="71" applyNumberFormat="1" applyFont="1" applyFill="1" applyBorder="1" applyAlignment="1">
      <alignment horizontal="center" vertical="center" shrinkToFit="1"/>
      <protection/>
    </xf>
    <xf numFmtId="41" fontId="19" fillId="0" borderId="64" xfId="71" applyNumberFormat="1" applyFont="1" applyFill="1" applyBorder="1" applyAlignment="1">
      <alignment horizontal="center" vertical="center" shrinkToFit="1"/>
      <protection/>
    </xf>
    <xf numFmtId="41" fontId="20" fillId="0" borderId="64" xfId="71" applyNumberFormat="1" applyFont="1" applyFill="1" applyBorder="1" applyAlignment="1">
      <alignment horizontal="center" vertical="center" shrinkToFit="1"/>
      <protection/>
    </xf>
    <xf numFmtId="41" fontId="20" fillId="0" borderId="68" xfId="71" applyNumberFormat="1" applyFont="1" applyFill="1" applyBorder="1" applyAlignment="1">
      <alignment horizontal="center" vertical="center" shrinkToFit="1"/>
      <protection/>
    </xf>
    <xf numFmtId="41" fontId="21" fillId="0" borderId="64" xfId="71" applyNumberFormat="1" applyFont="1" applyFill="1" applyBorder="1" applyAlignment="1">
      <alignment horizontal="center" vertical="center" shrinkToFit="1"/>
      <protection/>
    </xf>
    <xf numFmtId="0" fontId="22" fillId="0" borderId="62" xfId="69" applyFont="1" applyFill="1" applyBorder="1" applyAlignment="1">
      <alignment horizontal="center" vertical="center" shrinkToFit="1"/>
      <protection/>
    </xf>
    <xf numFmtId="0" fontId="22" fillId="0" borderId="64" xfId="69" applyFont="1" applyFill="1" applyBorder="1" applyAlignment="1">
      <alignment horizontal="center" vertical="center" shrinkToFit="1"/>
      <protection/>
    </xf>
    <xf numFmtId="41" fontId="21" fillId="0" borderId="71" xfId="71" applyNumberFormat="1" applyFont="1" applyFill="1" applyBorder="1" applyAlignment="1">
      <alignment horizontal="center" vertical="center" shrinkToFit="1"/>
      <protection/>
    </xf>
    <xf numFmtId="9" fontId="20" fillId="0" borderId="71" xfId="69" applyNumberFormat="1" applyFont="1" applyBorder="1" applyAlignment="1">
      <alignment horizontal="center" vertical="center" wrapText="1"/>
      <protection/>
    </xf>
    <xf numFmtId="9" fontId="21" fillId="0" borderId="64" xfId="69" applyNumberFormat="1" applyFont="1" applyBorder="1" applyAlignment="1">
      <alignment horizontal="center" vertical="center" wrapText="1"/>
      <protection/>
    </xf>
    <xf numFmtId="9" fontId="19" fillId="0" borderId="71" xfId="69" applyNumberFormat="1" applyFont="1" applyBorder="1" applyAlignment="1">
      <alignment horizontal="center" vertical="center" wrapText="1"/>
      <protection/>
    </xf>
    <xf numFmtId="9" fontId="18" fillId="0" borderId="62" xfId="69" applyNumberFormat="1" applyFont="1" applyBorder="1" applyAlignment="1">
      <alignment horizontal="center" vertical="center" wrapText="1"/>
      <protection/>
    </xf>
    <xf numFmtId="1" fontId="22" fillId="0" borderId="71" xfId="69" applyNumberFormat="1" applyFont="1" applyFill="1" applyBorder="1" applyAlignment="1">
      <alignment horizontal="center" vertical="center"/>
      <protection/>
    </xf>
    <xf numFmtId="0" fontId="10" fillId="42" borderId="75" xfId="69" applyFont="1" applyFill="1" applyBorder="1">
      <alignment vertical="center"/>
      <protection/>
    </xf>
    <xf numFmtId="0" fontId="10" fillId="42" borderId="46" xfId="69" applyFont="1" applyFill="1" applyBorder="1">
      <alignment vertical="center"/>
      <protection/>
    </xf>
    <xf numFmtId="0" fontId="10" fillId="47" borderId="76" xfId="69" applyFont="1" applyFill="1" applyBorder="1">
      <alignment vertical="center"/>
      <protection/>
    </xf>
    <xf numFmtId="0" fontId="10" fillId="47" borderId="66" xfId="69" applyFont="1" applyFill="1" applyBorder="1">
      <alignment vertical="center"/>
      <protection/>
    </xf>
    <xf numFmtId="0" fontId="10" fillId="43" borderId="76" xfId="69" applyFont="1" applyFill="1" applyBorder="1">
      <alignment vertical="center"/>
      <protection/>
    </xf>
    <xf numFmtId="0" fontId="10" fillId="43" borderId="66" xfId="69" applyFont="1" applyFill="1" applyBorder="1">
      <alignment vertical="center"/>
      <protection/>
    </xf>
    <xf numFmtId="0" fontId="10" fillId="45" borderId="50" xfId="69" applyFont="1" applyFill="1" applyBorder="1">
      <alignment vertical="center"/>
      <protection/>
    </xf>
    <xf numFmtId="0" fontId="10" fillId="45" borderId="73" xfId="69" applyFont="1" applyFill="1" applyBorder="1">
      <alignment vertical="center"/>
      <protection/>
    </xf>
    <xf numFmtId="0" fontId="2" fillId="0" borderId="124" xfId="0" applyFont="1" applyBorder="1" applyAlignment="1">
      <alignment/>
    </xf>
    <xf numFmtId="0" fontId="2" fillId="0" borderId="125" xfId="0" applyFont="1" applyBorder="1" applyAlignment="1">
      <alignment/>
    </xf>
    <xf numFmtId="0" fontId="2" fillId="0" borderId="126" xfId="0" applyFont="1" applyBorder="1" applyAlignment="1">
      <alignment/>
    </xf>
    <xf numFmtId="0" fontId="13" fillId="0" borderId="52" xfId="69" applyFont="1" applyBorder="1" applyAlignment="1">
      <alignment horizontal="centerContinuous" vertical="center"/>
      <protection/>
    </xf>
    <xf numFmtId="38" fontId="10" fillId="0" borderId="89" xfId="49" applyFont="1" applyBorder="1" applyAlignment="1">
      <alignment horizontal="centerContinuous" vertical="center" wrapText="1"/>
    </xf>
    <xf numFmtId="38" fontId="10" fillId="0" borderId="90" xfId="49" applyFont="1" applyBorder="1" applyAlignment="1">
      <alignment horizontal="centerContinuous" vertical="center" wrapText="1"/>
    </xf>
    <xf numFmtId="38" fontId="10" fillId="0" borderId="53" xfId="49" applyFont="1" applyBorder="1" applyAlignment="1">
      <alignment horizontal="center" vertical="center" wrapText="1"/>
    </xf>
    <xf numFmtId="38" fontId="10" fillId="0" borderId="101" xfId="49" applyFont="1" applyBorder="1" applyAlignment="1">
      <alignment horizontal="center" vertical="center" wrapText="1"/>
    </xf>
    <xf numFmtId="38" fontId="10" fillId="0" borderId="54" xfId="49" applyFont="1" applyBorder="1" applyAlignment="1">
      <alignment horizontal="center" vertical="center" wrapText="1"/>
    </xf>
    <xf numFmtId="38" fontId="10" fillId="0" borderId="55" xfId="49" applyFont="1" applyBorder="1" applyAlignment="1">
      <alignment horizontal="center" vertical="center" wrapText="1"/>
    </xf>
    <xf numFmtId="38" fontId="10" fillId="0" borderId="55" xfId="49" applyFont="1" applyBorder="1" applyAlignment="1">
      <alignment horizontal="center" vertical="center" shrinkToFit="1"/>
    </xf>
    <xf numFmtId="38" fontId="10" fillId="0" borderId="53" xfId="49" applyFont="1" applyBorder="1" applyAlignment="1">
      <alignment horizontal="center" vertical="center" shrinkToFit="1"/>
    </xf>
    <xf numFmtId="38" fontId="10" fillId="0" borderId="45" xfId="49" applyFont="1" applyBorder="1" applyAlignment="1">
      <alignment horizontal="centerContinuous" vertical="center" shrinkToFit="1"/>
    </xf>
    <xf numFmtId="0" fontId="2" fillId="0" borderId="127" xfId="0" applyFont="1" applyBorder="1" applyAlignment="1">
      <alignment horizontal="center" textRotation="90" wrapText="1"/>
    </xf>
    <xf numFmtId="0" fontId="0" fillId="0" borderId="127" xfId="0" applyBorder="1" applyAlignment="1">
      <alignment horizontal="center" textRotation="90" wrapText="1"/>
    </xf>
    <xf numFmtId="0" fontId="0" fillId="0" borderId="128" xfId="0" applyBorder="1" applyAlignment="1">
      <alignment horizontal="center" textRotation="90" wrapText="1"/>
    </xf>
    <xf numFmtId="0" fontId="2" fillId="33" borderId="129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49" fontId="2" fillId="33" borderId="130" xfId="0" applyNumberFormat="1" applyFont="1" applyFill="1" applyBorder="1" applyAlignment="1">
      <alignment horizontal="right"/>
    </xf>
    <xf numFmtId="49" fontId="2" fillId="33" borderId="131" xfId="0" applyNumberFormat="1" applyFont="1" applyFill="1" applyBorder="1" applyAlignment="1">
      <alignment horizontal="right"/>
    </xf>
    <xf numFmtId="49" fontId="2" fillId="33" borderId="132" xfId="0" applyNumberFormat="1" applyFont="1" applyFill="1" applyBorder="1" applyAlignment="1">
      <alignment horizontal="right"/>
    </xf>
    <xf numFmtId="49" fontId="2" fillId="45" borderId="129" xfId="0" applyNumberFormat="1" applyFont="1" applyFill="1" applyBorder="1" applyAlignment="1">
      <alignment wrapText="1"/>
    </xf>
    <xf numFmtId="0" fontId="0" fillId="45" borderId="16" xfId="0" applyFill="1" applyBorder="1" applyAlignment="1">
      <alignment/>
    </xf>
    <xf numFmtId="0" fontId="0" fillId="45" borderId="15" xfId="0" applyFill="1" applyBorder="1" applyAlignment="1">
      <alignment/>
    </xf>
    <xf numFmtId="0" fontId="2" fillId="33" borderId="129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0" borderId="115" xfId="0" applyFont="1" applyBorder="1" applyAlignment="1">
      <alignment horizontal="center" textRotation="90" wrapText="1"/>
    </xf>
    <xf numFmtId="0" fontId="0" fillId="0" borderId="115" xfId="0" applyBorder="1" applyAlignment="1">
      <alignment horizontal="center" textRotation="90" wrapText="1"/>
    </xf>
    <xf numFmtId="0" fontId="0" fillId="0" borderId="133" xfId="0" applyBorder="1" applyAlignment="1">
      <alignment horizontal="center" textRotation="90" wrapText="1"/>
    </xf>
    <xf numFmtId="0" fontId="2" fillId="0" borderId="116" xfId="0" applyFont="1" applyBorder="1" applyAlignment="1">
      <alignment horizontal="center" textRotation="90" wrapText="1"/>
    </xf>
    <xf numFmtId="0" fontId="0" fillId="0" borderId="116" xfId="0" applyBorder="1" applyAlignment="1">
      <alignment horizontal="center" textRotation="90" wrapText="1"/>
    </xf>
    <xf numFmtId="0" fontId="0" fillId="0" borderId="134" xfId="0" applyBorder="1" applyAlignment="1">
      <alignment horizontal="center" textRotation="90" wrapText="1"/>
    </xf>
    <xf numFmtId="0" fontId="2" fillId="0" borderId="135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7" fillId="48" borderId="136" xfId="0" applyFont="1" applyFill="1" applyBorder="1" applyAlignment="1">
      <alignment horizontal="center"/>
    </xf>
    <xf numFmtId="0" fontId="7" fillId="48" borderId="137" xfId="0" applyFont="1" applyFill="1" applyBorder="1" applyAlignment="1">
      <alignment horizontal="center"/>
    </xf>
    <xf numFmtId="0" fontId="10" fillId="0" borderId="43" xfId="64" applyFont="1" applyBorder="1" applyAlignment="1">
      <alignment horizontal="center" vertical="center"/>
      <protection/>
    </xf>
    <xf numFmtId="0" fontId="0" fillId="0" borderId="87" xfId="0" applyBorder="1" applyAlignment="1">
      <alignment horizontal="center" vertical="center"/>
    </xf>
    <xf numFmtId="38" fontId="23" fillId="0" borderId="49" xfId="49" applyFont="1" applyBorder="1" applyAlignment="1">
      <alignment horizontal="center" vertical="center" wrapText="1" shrinkToFit="1"/>
    </xf>
    <xf numFmtId="0" fontId="23" fillId="0" borderId="108" xfId="0" applyFont="1" applyBorder="1" applyAlignment="1">
      <alignment vertical="center" wrapText="1" shrinkToFit="1"/>
    </xf>
    <xf numFmtId="38" fontId="23" fillId="0" borderId="99" xfId="49" applyFont="1" applyBorder="1" applyAlignment="1">
      <alignment horizontal="center" vertical="center" wrapText="1" shrinkToFit="1"/>
    </xf>
    <xf numFmtId="0" fontId="23" fillId="0" borderId="51" xfId="0" applyFont="1" applyBorder="1" applyAlignment="1">
      <alignment vertical="center" wrapText="1" shrinkToFit="1"/>
    </xf>
    <xf numFmtId="38" fontId="10" fillId="0" borderId="64" xfId="49" applyFont="1" applyBorder="1" applyAlignment="1">
      <alignment horizontal="center" vertical="center" shrinkToFit="1"/>
    </xf>
    <xf numFmtId="0" fontId="10" fillId="45" borderId="62" xfId="69" applyFont="1" applyFill="1" applyBorder="1" applyAlignment="1">
      <alignment horizontal="center" vertical="center"/>
      <protection/>
    </xf>
    <xf numFmtId="0" fontId="10" fillId="45" borderId="64" xfId="69" applyFont="1" applyFill="1" applyBorder="1" applyAlignment="1">
      <alignment horizontal="center" vertical="center"/>
      <protection/>
    </xf>
    <xf numFmtId="0" fontId="10" fillId="45" borderId="72" xfId="69" applyFont="1" applyFill="1" applyBorder="1" applyAlignment="1">
      <alignment horizontal="center" vertical="center"/>
      <protection/>
    </xf>
    <xf numFmtId="38" fontId="10" fillId="0" borderId="12" xfId="49" applyFont="1" applyBorder="1" applyAlignment="1">
      <alignment horizontal="center" vertical="center" shrinkToFit="1"/>
    </xf>
    <xf numFmtId="38" fontId="10" fillId="0" borderId="13" xfId="49" applyFont="1" applyBorder="1" applyAlignment="1">
      <alignment horizontal="center" vertical="center" shrinkToFit="1"/>
    </xf>
    <xf numFmtId="38" fontId="10" fillId="43" borderId="11" xfId="49" applyFont="1" applyFill="1" applyBorder="1" applyAlignment="1">
      <alignment horizontal="center" vertical="center" wrapText="1" shrinkToFit="1"/>
    </xf>
    <xf numFmtId="38" fontId="10" fillId="43" borderId="12" xfId="49" applyFont="1" applyFill="1" applyBorder="1" applyAlignment="1">
      <alignment horizontal="center" vertical="center" wrapText="1" shrinkToFit="1"/>
    </xf>
    <xf numFmtId="38" fontId="10" fillId="0" borderId="62" xfId="49" applyFont="1" applyBorder="1" applyAlignment="1">
      <alignment horizontal="center" vertical="center" shrinkToFit="1"/>
    </xf>
    <xf numFmtId="38" fontId="10" fillId="0" borderId="68" xfId="49" applyFont="1" applyBorder="1" applyAlignment="1">
      <alignment horizontal="center" vertical="center" shrinkToFit="1"/>
    </xf>
    <xf numFmtId="38" fontId="10" fillId="0" borderId="72" xfId="49" applyFont="1" applyBorder="1" applyAlignment="1">
      <alignment horizontal="center" vertical="center" shrinkToFit="1"/>
    </xf>
    <xf numFmtId="38" fontId="10" fillId="45" borderId="11" xfId="49" applyFont="1" applyFill="1" applyBorder="1" applyAlignment="1">
      <alignment horizontal="center" vertical="center" wrapText="1"/>
    </xf>
    <xf numFmtId="38" fontId="10" fillId="45" borderId="12" xfId="49" applyFont="1" applyFill="1" applyBorder="1" applyAlignment="1">
      <alignment horizontal="center" vertical="center" wrapText="1"/>
    </xf>
    <xf numFmtId="38" fontId="10" fillId="45" borderId="13" xfId="49" applyFont="1" applyFill="1" applyBorder="1" applyAlignment="1">
      <alignment horizontal="center" vertical="center" wrapText="1"/>
    </xf>
    <xf numFmtId="38" fontId="10" fillId="0" borderId="62" xfId="49" applyFont="1" applyBorder="1" applyAlignment="1">
      <alignment horizontal="center" vertical="center"/>
    </xf>
    <xf numFmtId="38" fontId="10" fillId="0" borderId="68" xfId="49" applyFont="1" applyBorder="1" applyAlignment="1">
      <alignment horizontal="center" vertical="center"/>
    </xf>
    <xf numFmtId="38" fontId="10" fillId="0" borderId="64" xfId="49" applyFont="1" applyBorder="1" applyAlignment="1">
      <alignment horizontal="center" vertical="center"/>
    </xf>
    <xf numFmtId="41" fontId="10" fillId="0" borderId="73" xfId="71" applyNumberFormat="1" applyFont="1" applyBorder="1" applyAlignment="1">
      <alignment horizontal="center" vertical="center" shrinkToFit="1"/>
      <protection/>
    </xf>
    <xf numFmtId="41" fontId="10" fillId="0" borderId="103" xfId="71" applyNumberFormat="1" applyFont="1" applyBorder="1" applyAlignment="1">
      <alignment horizontal="center" vertical="center" shrinkToFit="1"/>
      <protection/>
    </xf>
    <xf numFmtId="38" fontId="10" fillId="0" borderId="10" xfId="49" applyFont="1" applyFill="1" applyBorder="1" applyAlignment="1">
      <alignment horizontal="center" vertical="center" wrapText="1"/>
    </xf>
    <xf numFmtId="0" fontId="0" fillId="0" borderId="10" xfId="69" applyBorder="1" applyAlignment="1">
      <alignment horizontal="center" vertical="center" wrapText="1"/>
      <protection/>
    </xf>
    <xf numFmtId="0" fontId="13" fillId="49" borderId="11" xfId="69" applyFont="1" applyFill="1" applyBorder="1" applyAlignment="1">
      <alignment horizontal="center" vertical="center" wrapText="1"/>
      <protection/>
    </xf>
    <xf numFmtId="0" fontId="13" fillId="49" borderId="12" xfId="69" applyFont="1" applyFill="1" applyBorder="1" applyAlignment="1">
      <alignment horizontal="center" vertical="center" wrapText="1"/>
      <protection/>
    </xf>
    <xf numFmtId="0" fontId="10" fillId="0" borderId="71" xfId="69" applyFont="1" applyBorder="1" applyAlignment="1">
      <alignment horizontal="center" vertical="center"/>
      <protection/>
    </xf>
    <xf numFmtId="0" fontId="10" fillId="0" borderId="12" xfId="69" applyFont="1" applyBorder="1" applyAlignment="1">
      <alignment horizontal="center" vertical="center"/>
      <protection/>
    </xf>
    <xf numFmtId="0" fontId="10" fillId="0" borderId="13" xfId="69" applyFont="1" applyBorder="1" applyAlignment="1">
      <alignment horizontal="center" vertical="center"/>
      <protection/>
    </xf>
    <xf numFmtId="0" fontId="10" fillId="0" borderId="68" xfId="69" applyFont="1" applyBorder="1" applyAlignment="1">
      <alignment horizontal="center" vertical="center"/>
      <protection/>
    </xf>
    <xf numFmtId="41" fontId="10" fillId="0" borderId="138" xfId="71" applyNumberFormat="1" applyFont="1" applyBorder="1" applyAlignment="1">
      <alignment horizontal="center" vertical="center" shrinkToFit="1"/>
      <protection/>
    </xf>
    <xf numFmtId="41" fontId="10" fillId="0" borderId="69" xfId="71" applyNumberFormat="1" applyFont="1" applyBorder="1" applyAlignment="1">
      <alignment horizontal="center" vertical="center" shrinkToFit="1"/>
      <protection/>
    </xf>
    <xf numFmtId="41" fontId="10" fillId="0" borderId="103" xfId="71" applyNumberFormat="1" applyFont="1" applyBorder="1" applyAlignment="1" quotePrefix="1">
      <alignment horizontal="center" vertical="center" shrinkToFit="1"/>
      <protection/>
    </xf>
    <xf numFmtId="41" fontId="10" fillId="0" borderId="69" xfId="71" applyNumberFormat="1" applyFont="1" applyBorder="1" applyAlignment="1" quotePrefix="1">
      <alignment horizontal="center" vertical="center" shrinkToFit="1"/>
      <protection/>
    </xf>
    <xf numFmtId="38" fontId="10" fillId="0" borderId="11" xfId="49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8" fontId="10" fillId="0" borderId="139" xfId="49" applyFont="1" applyBorder="1" applyAlignment="1">
      <alignment horizontal="center" vertical="center" shrinkToFit="1"/>
    </xf>
    <xf numFmtId="38" fontId="10" fillId="0" borderId="61" xfId="49" applyFont="1" applyBorder="1" applyAlignment="1">
      <alignment horizontal="center" vertical="center" shrinkToFit="1"/>
    </xf>
    <xf numFmtId="38" fontId="10" fillId="0" borderId="138" xfId="49" applyFont="1" applyBorder="1" applyAlignment="1">
      <alignment horizontal="center" vertical="center" shrinkToFit="1"/>
    </xf>
    <xf numFmtId="0" fontId="0" fillId="0" borderId="14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3" xfId="0" applyBorder="1" applyAlignment="1">
      <alignment vertical="center" shrinkToFit="1"/>
    </xf>
    <xf numFmtId="9" fontId="10" fillId="0" borderId="10" xfId="49" applyNumberFormat="1" applyFont="1" applyFill="1" applyBorder="1" applyAlignment="1">
      <alignment horizontal="center" vertical="center" wrapText="1"/>
    </xf>
    <xf numFmtId="0" fontId="12" fillId="0" borderId="10" xfId="69" applyFont="1" applyBorder="1" applyAlignment="1">
      <alignment horizontal="center" vertical="center" wrapText="1"/>
      <protection/>
    </xf>
    <xf numFmtId="0" fontId="10" fillId="47" borderId="11" xfId="69" applyFont="1" applyFill="1" applyBorder="1" applyAlignment="1">
      <alignment horizontal="center" vertical="center" wrapText="1"/>
      <protection/>
    </xf>
    <xf numFmtId="0" fontId="10" fillId="47" borderId="12" xfId="69" applyFont="1" applyFill="1" applyBorder="1" applyAlignment="1">
      <alignment horizontal="center" vertical="center" wrapText="1"/>
      <protection/>
    </xf>
    <xf numFmtId="0" fontId="10" fillId="47" borderId="13" xfId="69" applyFont="1" applyFill="1" applyBorder="1" applyAlignment="1">
      <alignment horizontal="center" vertical="center" wrapText="1"/>
      <protection/>
    </xf>
    <xf numFmtId="0" fontId="10" fillId="43" borderId="11" xfId="69" applyFont="1" applyFill="1" applyBorder="1" applyAlignment="1">
      <alignment horizontal="center" vertical="center" wrapText="1"/>
      <protection/>
    </xf>
    <xf numFmtId="0" fontId="10" fillId="43" borderId="12" xfId="69" applyFont="1" applyFill="1" applyBorder="1" applyAlignment="1">
      <alignment horizontal="center" vertical="center" wrapText="1"/>
      <protection/>
    </xf>
    <xf numFmtId="0" fontId="10" fillId="43" borderId="13" xfId="69" applyFont="1" applyFill="1" applyBorder="1" applyAlignment="1">
      <alignment horizontal="center" vertical="center" wrapText="1"/>
      <protection/>
    </xf>
    <xf numFmtId="41" fontId="10" fillId="47" borderId="11" xfId="69" applyNumberFormat="1" applyFont="1" applyFill="1" applyBorder="1" applyAlignment="1">
      <alignment horizontal="center" vertical="center" shrinkToFit="1"/>
      <protection/>
    </xf>
    <xf numFmtId="41" fontId="10" fillId="47" borderId="12" xfId="69" applyNumberFormat="1" applyFont="1" applyFill="1" applyBorder="1" applyAlignment="1">
      <alignment horizontal="center" vertical="center" shrinkToFit="1"/>
      <protection/>
    </xf>
    <xf numFmtId="41" fontId="10" fillId="47" borderId="13" xfId="69" applyNumberFormat="1" applyFont="1" applyFill="1" applyBorder="1" applyAlignment="1">
      <alignment horizontal="center" vertical="center" shrinkToFit="1"/>
      <protection/>
    </xf>
    <xf numFmtId="41" fontId="10" fillId="42" borderId="11" xfId="69" applyNumberFormat="1" applyFont="1" applyFill="1" applyBorder="1" applyAlignment="1">
      <alignment horizontal="center" vertical="center" wrapText="1"/>
      <protection/>
    </xf>
    <xf numFmtId="41" fontId="10" fillId="42" borderId="12" xfId="69" applyNumberFormat="1" applyFont="1" applyFill="1" applyBorder="1" applyAlignment="1">
      <alignment horizontal="center" vertical="center" wrapText="1"/>
      <protection/>
    </xf>
    <xf numFmtId="41" fontId="10" fillId="42" borderId="13" xfId="69" applyNumberFormat="1" applyFont="1" applyFill="1" applyBorder="1" applyAlignment="1">
      <alignment horizontal="center" vertical="center" wrapText="1"/>
      <protection/>
    </xf>
    <xf numFmtId="0" fontId="10" fillId="45" borderId="11" xfId="69" applyFont="1" applyFill="1" applyBorder="1" applyAlignment="1">
      <alignment horizontal="center" vertical="center" wrapText="1"/>
      <protection/>
    </xf>
    <xf numFmtId="0" fontId="10" fillId="45" borderId="12" xfId="69" applyFont="1" applyFill="1" applyBorder="1" applyAlignment="1">
      <alignment horizontal="center" vertical="center" wrapText="1"/>
      <protection/>
    </xf>
    <xf numFmtId="0" fontId="10" fillId="45" borderId="13" xfId="69" applyFont="1" applyFill="1" applyBorder="1" applyAlignment="1">
      <alignment horizontal="center" vertical="center" wrapText="1"/>
      <protection/>
    </xf>
    <xf numFmtId="38" fontId="10" fillId="0" borderId="139" xfId="49" applyFont="1" applyBorder="1" applyAlignment="1">
      <alignment horizontal="center" vertical="center" wrapText="1"/>
    </xf>
    <xf numFmtId="38" fontId="10" fillId="0" borderId="61" xfId="49" applyFont="1" applyBorder="1" applyAlignment="1">
      <alignment horizontal="center" vertical="center" wrapText="1"/>
    </xf>
    <xf numFmtId="38" fontId="10" fillId="0" borderId="138" xfId="49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10" fillId="0" borderId="107" xfId="49" applyFont="1" applyBorder="1" applyAlignment="1">
      <alignment horizontal="center" vertical="center" wrapText="1"/>
    </xf>
    <xf numFmtId="38" fontId="10" fillId="0" borderId="104" xfId="49" applyFont="1" applyBorder="1" applyAlignment="1">
      <alignment horizontal="center" vertical="center" wrapText="1"/>
    </xf>
    <xf numFmtId="0" fontId="0" fillId="0" borderId="51" xfId="69" applyBorder="1" applyAlignment="1">
      <alignment horizontal="center" vertical="center" wrapText="1"/>
      <protection/>
    </xf>
    <xf numFmtId="38" fontId="10" fillId="0" borderId="12" xfId="49" applyFont="1" applyBorder="1" applyAlignment="1">
      <alignment horizontal="center" vertical="center" wrapText="1"/>
    </xf>
    <xf numFmtId="0" fontId="0" fillId="0" borderId="13" xfId="69" applyBorder="1" applyAlignment="1">
      <alignment horizontal="center" vertical="center" wrapText="1"/>
      <protection/>
    </xf>
    <xf numFmtId="38" fontId="10" fillId="0" borderId="141" xfId="49" applyFont="1" applyBorder="1" applyAlignment="1">
      <alignment horizontal="center" vertical="center" wrapText="1"/>
    </xf>
    <xf numFmtId="38" fontId="10" fillId="0" borderId="105" xfId="49" applyFont="1" applyBorder="1" applyAlignment="1">
      <alignment horizontal="center" vertical="center" wrapText="1"/>
    </xf>
    <xf numFmtId="0" fontId="0" fillId="0" borderId="79" xfId="69" applyBorder="1" applyAlignment="1">
      <alignment horizontal="center" vertical="center" wrapText="1"/>
      <protection/>
    </xf>
    <xf numFmtId="38" fontId="10" fillId="0" borderId="123" xfId="49" applyFont="1" applyBorder="1" applyAlignment="1">
      <alignment horizontal="center" vertical="center" wrapText="1"/>
    </xf>
    <xf numFmtId="38" fontId="10" fillId="0" borderId="106" xfId="49" applyFont="1" applyBorder="1" applyAlignment="1">
      <alignment horizontal="center" vertical="center" wrapText="1"/>
    </xf>
    <xf numFmtId="0" fontId="0" fillId="0" borderId="108" xfId="69" applyBorder="1" applyAlignment="1">
      <alignment horizontal="center" vertical="center" wrapText="1"/>
      <protection/>
    </xf>
    <xf numFmtId="38" fontId="10" fillId="0" borderId="16" xfId="49" applyFont="1" applyBorder="1" applyAlignment="1">
      <alignment horizontal="center" vertical="center" wrapText="1"/>
    </xf>
    <xf numFmtId="38" fontId="10" fillId="0" borderId="15" xfId="49" applyFont="1" applyBorder="1" applyAlignment="1">
      <alignment horizontal="center" vertical="center" wrapText="1"/>
    </xf>
    <xf numFmtId="38" fontId="10" fillId="0" borderId="87" xfId="49" applyFont="1" applyBorder="1" applyAlignment="1">
      <alignment horizontal="center" vertical="center"/>
    </xf>
    <xf numFmtId="0" fontId="12" fillId="0" borderId="87" xfId="69" applyFont="1" applyBorder="1" applyAlignment="1">
      <alignment horizontal="center" vertical="center"/>
      <protection/>
    </xf>
    <xf numFmtId="0" fontId="12" fillId="0" borderId="44" xfId="69" applyFont="1" applyBorder="1" applyAlignment="1">
      <alignment horizontal="center" vertical="center"/>
      <protection/>
    </xf>
    <xf numFmtId="38" fontId="10" fillId="0" borderId="90" xfId="49" applyFont="1" applyBorder="1" applyAlignment="1">
      <alignment horizontal="center" vertical="center"/>
    </xf>
    <xf numFmtId="0" fontId="12" fillId="0" borderId="90" xfId="69" applyFont="1" applyBorder="1" applyAlignment="1">
      <alignment horizontal="center" vertical="center"/>
      <protection/>
    </xf>
    <xf numFmtId="0" fontId="12" fillId="0" borderId="48" xfId="69" applyFont="1" applyBorder="1" applyAlignment="1">
      <alignment horizontal="center" vertical="center"/>
      <protection/>
    </xf>
    <xf numFmtId="38" fontId="10" fillId="0" borderId="43" xfId="49" applyFont="1" applyBorder="1" applyAlignment="1">
      <alignment horizontal="center" vertical="center"/>
    </xf>
    <xf numFmtId="38" fontId="10" fillId="0" borderId="89" xfId="49" applyFont="1" applyBorder="1" applyAlignment="1">
      <alignment horizontal="center" vertical="center"/>
    </xf>
    <xf numFmtId="0" fontId="10" fillId="0" borderId="98" xfId="70" applyFont="1" applyFill="1" applyBorder="1" applyAlignment="1">
      <alignment horizontal="center" vertical="center" wrapText="1"/>
      <protection/>
    </xf>
    <xf numFmtId="0" fontId="0" fillId="0" borderId="79" xfId="0" applyBorder="1" applyAlignment="1">
      <alignment vertical="center" wrapText="1"/>
    </xf>
    <xf numFmtId="0" fontId="10" fillId="0" borderId="49" xfId="70" applyFont="1" applyFill="1" applyBorder="1" applyAlignment="1">
      <alignment horizontal="center" vertical="center" wrapText="1"/>
      <protection/>
    </xf>
    <xf numFmtId="0" fontId="0" fillId="0" borderId="108" xfId="0" applyBorder="1" applyAlignment="1">
      <alignment vertical="center" wrapText="1"/>
    </xf>
    <xf numFmtId="38" fontId="10" fillId="0" borderId="76" xfId="49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38" fontId="10" fillId="0" borderId="47" xfId="49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38" fontId="10" fillId="0" borderId="99" xfId="49" applyFont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/>
    </xf>
    <xf numFmtId="38" fontId="10" fillId="0" borderId="89" xfId="49" applyFont="1" applyBorder="1" applyAlignment="1">
      <alignment horizontal="center" vertical="center" wrapText="1" shrinkToFit="1"/>
    </xf>
    <xf numFmtId="0" fontId="10" fillId="0" borderId="53" xfId="0" applyFont="1" applyBorder="1" applyAlignment="1">
      <alignment vertical="center" shrinkToFit="1"/>
    </xf>
    <xf numFmtId="0" fontId="10" fillId="0" borderId="4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10" xfId="69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8" fontId="10" fillId="0" borderId="43" xfId="49" applyFont="1" applyBorder="1" applyAlignment="1">
      <alignment horizontal="center" vertical="center" shrinkToFit="1"/>
    </xf>
    <xf numFmtId="0" fontId="10" fillId="0" borderId="87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43" xfId="69" applyFont="1" applyBorder="1" applyAlignment="1">
      <alignment horizontal="center" vertical="center" wrapText="1"/>
      <protection/>
    </xf>
    <xf numFmtId="0" fontId="10" fillId="0" borderId="89" xfId="69" applyFont="1" applyBorder="1" applyAlignment="1">
      <alignment horizontal="center" vertical="center" wrapText="1"/>
      <protection/>
    </xf>
    <xf numFmtId="0" fontId="10" fillId="0" borderId="53" xfId="69" applyFont="1" applyBorder="1" applyAlignment="1">
      <alignment horizontal="center" vertical="center" wrapText="1"/>
      <protection/>
    </xf>
    <xf numFmtId="0" fontId="15" fillId="0" borderId="87" xfId="69" applyFont="1" applyBorder="1" applyAlignment="1">
      <alignment horizontal="center" vertical="center" wrapText="1"/>
      <protection/>
    </xf>
    <xf numFmtId="0" fontId="15" fillId="0" borderId="90" xfId="69" applyFont="1" applyBorder="1" applyAlignment="1">
      <alignment horizontal="center" vertical="center" wrapText="1"/>
      <protection/>
    </xf>
    <xf numFmtId="0" fontId="0" fillId="0" borderId="89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38" fontId="10" fillId="0" borderId="14" xfId="49" applyFont="1" applyFill="1" applyBorder="1" applyAlignment="1">
      <alignment horizontal="center" vertical="center" wrapText="1"/>
    </xf>
    <xf numFmtId="38" fontId="10" fillId="0" borderId="16" xfId="49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_(VBA)AnalysisCondition_110228EN" xfId="64"/>
    <cellStyle name="標準 3" xfId="65"/>
    <cellStyle name="標準 4" xfId="66"/>
    <cellStyle name="標準 4_(VBA)AnalysisCondition_110228EN" xfId="67"/>
    <cellStyle name="標準_Excel1" xfId="68"/>
    <cellStyle name="標準_ResultForm" xfId="69"/>
    <cellStyle name="標準_Statistical data_J" xfId="70"/>
    <cellStyle name="標準_ブロック別面積" xfId="71"/>
    <cellStyle name="Followed Hyperlink" xfId="72"/>
    <cellStyle name="良い" xfId="73"/>
  </cellStyles>
  <dxfs count="35">
    <dxf>
      <font>
        <color indexed="22"/>
      </font>
    </dxf>
    <dxf>
      <font>
        <color indexed="9"/>
      </font>
      <fill>
        <patternFill>
          <bgColor indexed="14"/>
        </patternFill>
      </fill>
    </dxf>
    <dxf>
      <font>
        <color indexed="22"/>
      </font>
    </dxf>
    <dxf>
      <font>
        <color indexed="9"/>
      </font>
      <fill>
        <patternFill>
          <bgColor indexed="14"/>
        </patternFill>
      </fill>
    </dxf>
    <dxf>
      <font>
        <color indexed="41"/>
      </font>
      <fill>
        <patternFill>
          <bgColor indexed="14"/>
        </patternFill>
      </fill>
    </dxf>
    <dxf>
      <font>
        <color indexed="22"/>
      </font>
    </dxf>
    <dxf>
      <font>
        <color indexed="22"/>
      </font>
    </dxf>
    <dxf>
      <font>
        <color indexed="9"/>
      </font>
      <fill>
        <patternFill>
          <bgColor indexed="14"/>
        </patternFill>
      </fill>
    </dxf>
    <dxf>
      <font>
        <color indexed="22"/>
      </font>
    </dxf>
    <dxf>
      <font>
        <color indexed="9"/>
      </font>
      <fill>
        <patternFill>
          <bgColor indexed="14"/>
        </patternFill>
      </fill>
    </dxf>
    <dxf>
      <font>
        <color indexed="41"/>
      </font>
      <fill>
        <patternFill>
          <bgColor indexed="14"/>
        </patternFill>
      </fill>
    </dxf>
    <dxf>
      <font>
        <color indexed="22"/>
      </font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ont>
        <b/>
        <i val="0"/>
        <color indexed="57"/>
      </font>
    </dxf>
    <dxf>
      <font>
        <b/>
        <i val="0"/>
        <color indexed="10"/>
      </font>
    </dxf>
    <dxf>
      <font>
        <color indexed="22"/>
      </font>
    </dxf>
    <dxf>
      <font>
        <color indexed="9"/>
      </font>
      <fill>
        <patternFill>
          <bgColor indexed="14"/>
        </patternFill>
      </fill>
    </dxf>
    <dxf>
      <font>
        <color indexed="22"/>
      </font>
    </dxf>
    <dxf>
      <font>
        <color indexed="9"/>
      </font>
      <fill>
        <patternFill>
          <bgColor indexed="14"/>
        </patternFill>
      </fill>
    </dxf>
    <dxf>
      <font>
        <color indexed="41"/>
      </font>
      <fill>
        <patternFill>
          <bgColor indexed="14"/>
        </patternFill>
      </fill>
    </dxf>
    <dxf>
      <font>
        <color indexed="22"/>
      </font>
    </dxf>
    <dxf>
      <font>
        <color indexed="41"/>
      </font>
    </dxf>
    <dxf>
      <font>
        <color indexed="41"/>
      </font>
    </dxf>
    <dxf>
      <font>
        <color rgb="FFCCFFFF"/>
      </font>
      <border/>
    </dxf>
    <dxf>
      <font>
        <color rgb="FFC0C0C0"/>
      </font>
      <border/>
    </dxf>
    <dxf>
      <font>
        <color rgb="FFCCFFFF"/>
      </font>
      <fill>
        <patternFill>
          <bgColor rgb="FFFF00FF"/>
        </patternFill>
      </fill>
      <border/>
    </dxf>
    <dxf>
      <font>
        <color rgb="FFFFFFFF"/>
      </font>
      <fill>
        <patternFill>
          <bgColor rgb="FFFF00FF"/>
        </patternFill>
      </fill>
      <border/>
    </dxf>
    <dxf>
      <font>
        <b/>
        <i val="0"/>
        <color rgb="FFFF0000"/>
      </font>
      <border/>
    </dxf>
    <dxf>
      <font>
        <b/>
        <i val="0"/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GWB!$B$3:$C$3</c:f>
        </c:strRef>
      </c:tx>
      <c:layout>
        <c:manualLayout>
          <c:xMode val="factor"/>
          <c:yMode val="factor"/>
          <c:x val="-0.4405"/>
          <c:y val="0.59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view3D>
      <c:rotX val="14"/>
      <c:hPercent val="57"/>
      <c:rotY val="25"/>
      <c:depthPercent val="100"/>
      <c:rAngAx val="1"/>
    </c:view3D>
    <c:plotArea>
      <c:layout>
        <c:manualLayout>
          <c:xMode val="edge"/>
          <c:yMode val="edge"/>
          <c:x val="0.0065"/>
          <c:y val="0.01825"/>
          <c:w val="0.9935"/>
          <c:h val="0.98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GWB!$B$7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GWB!$C$6:$F$6</c:f>
              <c:strCache/>
            </c:strRef>
          </c:cat>
          <c:val>
            <c:numRef>
              <c:f>GWB!$C$7:$F$7</c:f>
              <c:numCache/>
            </c:numRef>
          </c:val>
          <c:shape val="box"/>
        </c:ser>
        <c:ser>
          <c:idx val="1"/>
          <c:order val="1"/>
          <c:tx>
            <c:strRef>
              <c:f>GWB!$B$8</c:f>
              <c:strCache>
                <c:ptCount val="1"/>
                <c:pt idx="0">
                  <c:v>Korea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GWB!$C$6:$F$6</c:f>
              <c:strCache/>
            </c:strRef>
          </c:cat>
          <c:val>
            <c:numRef>
              <c:f>GWB!$C$8:$F$8</c:f>
              <c:numCache/>
            </c:numRef>
          </c:val>
          <c:shape val="box"/>
        </c:ser>
        <c:ser>
          <c:idx val="2"/>
          <c:order val="2"/>
          <c:tx>
            <c:strRef>
              <c:f>GWB!$B$9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GWB!$C$6:$F$6</c:f>
              <c:strCache/>
            </c:strRef>
          </c:cat>
          <c:val>
            <c:numRef>
              <c:f>GWB!$C$9:$F$9</c:f>
              <c:numCache/>
            </c:numRef>
          </c:val>
          <c:shape val="box"/>
        </c:ser>
        <c:ser>
          <c:idx val="3"/>
          <c:order val="3"/>
          <c:tx>
            <c:strRef>
              <c:f>GWB!$B$10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GWB!$C$6:$F$6</c:f>
              <c:strCache/>
            </c:strRef>
          </c:cat>
          <c:val>
            <c:numRef>
              <c:f>GWB!$C$10:$F$10</c:f>
              <c:numCache/>
            </c:numRef>
          </c:val>
          <c:shape val="box"/>
        </c:ser>
        <c:overlap val="100"/>
        <c:shape val="box"/>
        <c:axId val="5874550"/>
        <c:axId val="52870951"/>
      </c:bar3DChart>
      <c:catAx>
        <c:axId val="5874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870951"/>
        <c:crosses val="autoZero"/>
        <c:auto val="1"/>
        <c:lblOffset val="100"/>
        <c:tickLblSkip val="1"/>
        <c:noMultiLvlLbl val="0"/>
      </c:catAx>
      <c:valAx>
        <c:axId val="52870951"/>
        <c:scaling>
          <c:orientation val="minMax"/>
        </c:scaling>
        <c:axPos val="l"/>
        <c:title>
          <c:tx>
            <c:strRef>
              <c:f>GWB!$C$5</c:f>
            </c:strRef>
          </c:tx>
          <c:layout>
            <c:manualLayout>
              <c:xMode val="factor"/>
              <c:yMode val="factor"/>
              <c:x val="-0.06275"/>
              <c:y val="0.117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45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GWB!$B$3:$C$3</c:f>
        </c:strRef>
      </c:tx>
      <c:layout>
        <c:manualLayout>
          <c:xMode val="factor"/>
          <c:yMode val="factor"/>
          <c:x val="-0.445"/>
          <c:y val="0.62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003"/>
          <c:w val="0.98275"/>
          <c:h val="0.99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GWB!$B$7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GWB!$G$6:$J$6</c:f>
              <c:strCache/>
            </c:strRef>
          </c:cat>
          <c:val>
            <c:numRef>
              <c:f>GWB!$G$7:$J$7</c:f>
              <c:numCache/>
            </c:numRef>
          </c:val>
          <c:shape val="box"/>
        </c:ser>
        <c:ser>
          <c:idx val="1"/>
          <c:order val="1"/>
          <c:tx>
            <c:strRef>
              <c:f>GWB!$B$8</c:f>
              <c:strCache>
                <c:ptCount val="1"/>
                <c:pt idx="0">
                  <c:v>Korea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GWB!$G$6:$J$6</c:f>
              <c:strCache/>
            </c:strRef>
          </c:cat>
          <c:val>
            <c:numRef>
              <c:f>GWB!$G$8:$J$8</c:f>
              <c:numCache/>
            </c:numRef>
          </c:val>
          <c:shape val="box"/>
        </c:ser>
        <c:ser>
          <c:idx val="2"/>
          <c:order val="2"/>
          <c:tx>
            <c:strRef>
              <c:f>GWB!$B$9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GWB!$G$6:$J$6</c:f>
              <c:strCache/>
            </c:strRef>
          </c:cat>
          <c:val>
            <c:numRef>
              <c:f>GWB!$G$9:$J$9</c:f>
              <c:numCache/>
            </c:numRef>
          </c:val>
          <c:shape val="box"/>
        </c:ser>
        <c:ser>
          <c:idx val="3"/>
          <c:order val="3"/>
          <c:tx>
            <c:strRef>
              <c:f>GWB!$B$10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GWB!$G$6:$J$6</c:f>
              <c:strCache/>
            </c:strRef>
          </c:cat>
          <c:val>
            <c:numRef>
              <c:f>GWB!$G$10:$J$10</c:f>
              <c:numCache/>
            </c:numRef>
          </c:val>
          <c:shape val="box"/>
        </c:ser>
        <c:overlap val="100"/>
        <c:shape val="box"/>
        <c:axId val="6076512"/>
        <c:axId val="54688609"/>
      </c:bar3DChart>
      <c:catAx>
        <c:axId val="6076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4688609"/>
        <c:crosses val="autoZero"/>
        <c:auto val="1"/>
        <c:lblOffset val="100"/>
        <c:tickLblSkip val="1"/>
        <c:noMultiLvlLbl val="0"/>
      </c:catAx>
      <c:valAx>
        <c:axId val="54688609"/>
        <c:scaling>
          <c:orientation val="minMax"/>
        </c:scaling>
        <c:axPos val="l"/>
        <c:title>
          <c:tx>
            <c:strRef>
              <c:f>GWB!$G$5</c:f>
            </c:strRef>
          </c:tx>
          <c:layout>
            <c:manualLayout>
              <c:xMode val="factor"/>
              <c:yMode val="factor"/>
              <c:x val="-0.05175"/>
              <c:y val="0.3142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65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GWB!$B$3:$C$3</c:f>
        </c:strRef>
      </c:tx>
      <c:layout>
        <c:manualLayout>
          <c:xMode val="factor"/>
          <c:yMode val="factor"/>
          <c:x val="-0.4515"/>
          <c:y val="0.61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06"/>
          <c:w val="0.9785"/>
          <c:h val="0.99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GWB!$B$7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GWB!$K$6:$N$6</c:f>
              <c:strCache/>
            </c:strRef>
          </c:cat>
          <c:val>
            <c:numRef>
              <c:f>GWB!$K$7:$N$7</c:f>
              <c:numCache/>
            </c:numRef>
          </c:val>
          <c:shape val="box"/>
        </c:ser>
        <c:ser>
          <c:idx val="1"/>
          <c:order val="1"/>
          <c:tx>
            <c:strRef>
              <c:f>GWB!$B$8</c:f>
              <c:strCache>
                <c:ptCount val="1"/>
                <c:pt idx="0">
                  <c:v>Korea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GWB!$K$6:$N$6</c:f>
              <c:strCache/>
            </c:strRef>
          </c:cat>
          <c:val>
            <c:numRef>
              <c:f>GWB!$K$8:$N$8</c:f>
              <c:numCache/>
            </c:numRef>
          </c:val>
          <c:shape val="box"/>
        </c:ser>
        <c:ser>
          <c:idx val="2"/>
          <c:order val="2"/>
          <c:tx>
            <c:strRef>
              <c:f>GWB!$B$9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GWB!$K$6:$N$6</c:f>
              <c:strCache/>
            </c:strRef>
          </c:cat>
          <c:val>
            <c:numRef>
              <c:f>GWB!$K$9:$N$9</c:f>
              <c:numCache/>
            </c:numRef>
          </c:val>
          <c:shape val="box"/>
        </c:ser>
        <c:ser>
          <c:idx val="3"/>
          <c:order val="3"/>
          <c:tx>
            <c:strRef>
              <c:f>GWB!$B$10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GWB!$K$6:$N$6</c:f>
              <c:strCache/>
            </c:strRef>
          </c:cat>
          <c:val>
            <c:numRef>
              <c:f>GWB!$K$10:$N$10</c:f>
              <c:numCache/>
            </c:numRef>
          </c:val>
          <c:shape val="box"/>
        </c:ser>
        <c:overlap val="100"/>
        <c:shape val="box"/>
        <c:axId val="22435434"/>
        <c:axId val="592315"/>
      </c:bar3DChart>
      <c:catAx>
        <c:axId val="22435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2315"/>
        <c:crosses val="autoZero"/>
        <c:auto val="1"/>
        <c:lblOffset val="100"/>
        <c:tickLblSkip val="1"/>
        <c:noMultiLvlLbl val="0"/>
      </c:catAx>
      <c:valAx>
        <c:axId val="592315"/>
        <c:scaling>
          <c:orientation val="minMax"/>
        </c:scaling>
        <c:axPos val="l"/>
        <c:title>
          <c:tx>
            <c:strRef>
              <c:f>GWB!$K$5</c:f>
            </c:strRef>
          </c:tx>
          <c:layout>
            <c:manualLayout>
              <c:xMode val="factor"/>
              <c:yMode val="factor"/>
              <c:x val="-0.05625"/>
              <c:y val="0.3052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354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8</xdr:row>
      <xdr:rowOff>38100</xdr:rowOff>
    </xdr:from>
    <xdr:to>
      <xdr:col>14</xdr:col>
      <xdr:colOff>9525</xdr:colOff>
      <xdr:row>9</xdr:row>
      <xdr:rowOff>47625</xdr:rowOff>
    </xdr:to>
    <xdr:sp>
      <xdr:nvSpPr>
        <xdr:cNvPr id="1" name="Freeform 63"/>
        <xdr:cNvSpPr>
          <a:spLocks/>
        </xdr:cNvSpPr>
      </xdr:nvSpPr>
      <xdr:spPr>
        <a:xfrm>
          <a:off x="5381625" y="1371600"/>
          <a:ext cx="2466975" cy="171450"/>
        </a:xfrm>
        <a:custGeom>
          <a:pathLst>
            <a:path h="28" w="128">
              <a:moveTo>
                <a:pt x="74" y="0"/>
              </a:moveTo>
              <a:lnTo>
                <a:pt x="128" y="0"/>
              </a:lnTo>
              <a:lnTo>
                <a:pt x="128" y="28"/>
              </a:lnTo>
              <a:lnTo>
                <a:pt x="0" y="28"/>
              </a:lnTo>
            </a:path>
          </a:pathLst>
        </a:custGeom>
        <a:noFill/>
        <a:ln w="2857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57150</xdr:rowOff>
    </xdr:from>
    <xdr:to>
      <xdr:col>13</xdr:col>
      <xdr:colOff>285750</xdr:colOff>
      <xdr:row>11</xdr:row>
      <xdr:rowOff>0</xdr:rowOff>
    </xdr:to>
    <xdr:sp>
      <xdr:nvSpPr>
        <xdr:cNvPr id="2" name="Freeform 50"/>
        <xdr:cNvSpPr>
          <a:spLocks/>
        </xdr:cNvSpPr>
      </xdr:nvSpPr>
      <xdr:spPr>
        <a:xfrm rot="5400000">
          <a:off x="5400675" y="1714500"/>
          <a:ext cx="1504950" cy="428625"/>
        </a:xfrm>
        <a:custGeom>
          <a:pathLst>
            <a:path h="24" w="13">
              <a:moveTo>
                <a:pt x="0" y="24"/>
              </a:moveTo>
              <a:lnTo>
                <a:pt x="0" y="0"/>
              </a:lnTo>
              <a:lnTo>
                <a:pt x="13" y="0"/>
              </a:lnTo>
            </a:path>
          </a:pathLst>
        </a:cu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447675</xdr:colOff>
      <xdr:row>36</xdr:row>
      <xdr:rowOff>0</xdr:rowOff>
    </xdr:from>
    <xdr:ext cx="2238375" cy="323850"/>
    <xdr:sp macro="[0]!CalcBaseYear" textlink="$P$4">
      <xdr:nvSpPr>
        <xdr:cNvPr id="3" name="AutoShape 3"/>
        <xdr:cNvSpPr>
          <a:spLocks/>
        </xdr:cNvSpPr>
      </xdr:nvSpPr>
      <xdr:spPr>
        <a:xfrm>
          <a:off x="2990850" y="6229350"/>
          <a:ext cx="2238375" cy="323850"/>
        </a:xfrm>
        <a:prstGeom prst="bevel">
          <a:avLst/>
        </a:prstGeom>
        <a:solidFill>
          <a:srgbClr val="3333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Calculation of Base Year</a:t>
          </a:r>
        </a:p>
      </xdr:txBody>
    </xdr:sp>
    <xdr:clientData/>
  </xdr:oneCellAnchor>
  <xdr:oneCellAnchor>
    <xdr:from>
      <xdr:col>4</xdr:col>
      <xdr:colOff>152400</xdr:colOff>
      <xdr:row>15</xdr:row>
      <xdr:rowOff>28575</xdr:rowOff>
    </xdr:from>
    <xdr:ext cx="495300" cy="95250"/>
    <xdr:sp macro="[0]!SelectFileF11">
      <xdr:nvSpPr>
        <xdr:cNvPr id="4" name="AutoShape 5"/>
        <xdr:cNvSpPr>
          <a:spLocks/>
        </xdr:cNvSpPr>
      </xdr:nvSpPr>
      <xdr:spPr>
        <a:xfrm>
          <a:off x="1485900" y="2828925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12</xdr:col>
      <xdr:colOff>190500</xdr:colOff>
      <xdr:row>9</xdr:row>
      <xdr:rowOff>95250</xdr:rowOff>
    </xdr:from>
    <xdr:ext cx="942975" cy="247650"/>
    <xdr:sp macro="[0]!SaveScenario" textlink="ScenarioSave">
      <xdr:nvSpPr>
        <xdr:cNvPr id="5" name="AutoShape 6"/>
        <xdr:cNvSpPr>
          <a:spLocks/>
        </xdr:cNvSpPr>
      </xdr:nvSpPr>
      <xdr:spPr>
        <a:xfrm>
          <a:off x="6096000" y="1590675"/>
          <a:ext cx="942975" cy="247650"/>
        </a:xfrm>
        <a:prstGeom prst="bevel">
          <a:avLst/>
        </a:prstGeom>
        <a:solidFill>
          <a:srgbClr val="00800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14</xdr:col>
      <xdr:colOff>104775</xdr:colOff>
      <xdr:row>6</xdr:row>
      <xdr:rowOff>95250</xdr:rowOff>
    </xdr:from>
    <xdr:ext cx="981075" cy="247650"/>
    <xdr:sp macro="[0]!DeleteScenario" textlink="ScenarioDelete">
      <xdr:nvSpPr>
        <xdr:cNvPr id="6" name="AutoShape 7"/>
        <xdr:cNvSpPr>
          <a:spLocks/>
        </xdr:cNvSpPr>
      </xdr:nvSpPr>
      <xdr:spPr>
        <a:xfrm>
          <a:off x="7943850" y="1095375"/>
          <a:ext cx="981075" cy="247650"/>
        </a:xfrm>
        <a:prstGeom prst="bevel">
          <a:avLst/>
        </a:prstGeom>
        <a:solidFill>
          <a:srgbClr val="FF00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#### Delete</a:t>
          </a:r>
        </a:p>
      </xdr:txBody>
    </xdr:sp>
    <xdr:clientData/>
  </xdr:oneCellAnchor>
  <xdr:oneCellAnchor>
    <xdr:from>
      <xdr:col>13</xdr:col>
      <xdr:colOff>171450</xdr:colOff>
      <xdr:row>7</xdr:row>
      <xdr:rowOff>95250</xdr:rowOff>
    </xdr:from>
    <xdr:ext cx="952500" cy="228600"/>
    <xdr:sp macro="[0]!LoadScenario" textlink="ScenarioLoad">
      <xdr:nvSpPr>
        <xdr:cNvPr id="7" name="AutoShape 8"/>
        <xdr:cNvSpPr>
          <a:spLocks/>
        </xdr:cNvSpPr>
      </xdr:nvSpPr>
      <xdr:spPr>
        <a:xfrm>
          <a:off x="6791325" y="1257300"/>
          <a:ext cx="952500" cy="228600"/>
        </a:xfrm>
        <a:prstGeom prst="bevel">
          <a:avLst/>
        </a:prstGeom>
        <a:solidFill>
          <a:srgbClr val="3366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4</xdr:col>
      <xdr:colOff>152400</xdr:colOff>
      <xdr:row>16</xdr:row>
      <xdr:rowOff>28575</xdr:rowOff>
    </xdr:from>
    <xdr:ext cx="495300" cy="95250"/>
    <xdr:sp macro="[0]!SelectFileF12">
      <xdr:nvSpPr>
        <xdr:cNvPr id="8" name="AutoShape 9"/>
        <xdr:cNvSpPr>
          <a:spLocks/>
        </xdr:cNvSpPr>
      </xdr:nvSpPr>
      <xdr:spPr>
        <a:xfrm>
          <a:off x="1485900" y="2990850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17</xdr:row>
      <xdr:rowOff>28575</xdr:rowOff>
    </xdr:from>
    <xdr:ext cx="495300" cy="95250"/>
    <xdr:sp macro="[0]!SelectFileF13">
      <xdr:nvSpPr>
        <xdr:cNvPr id="9" name="AutoShape 10"/>
        <xdr:cNvSpPr>
          <a:spLocks/>
        </xdr:cNvSpPr>
      </xdr:nvSpPr>
      <xdr:spPr>
        <a:xfrm>
          <a:off x="1485900" y="3152775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18</xdr:row>
      <xdr:rowOff>28575</xdr:rowOff>
    </xdr:from>
    <xdr:ext cx="495300" cy="95250"/>
    <xdr:sp macro="[0]!SelectFileF14">
      <xdr:nvSpPr>
        <xdr:cNvPr id="10" name="AutoShape 11"/>
        <xdr:cNvSpPr>
          <a:spLocks/>
        </xdr:cNvSpPr>
      </xdr:nvSpPr>
      <xdr:spPr>
        <a:xfrm>
          <a:off x="1485900" y="3314700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22</xdr:row>
      <xdr:rowOff>28575</xdr:rowOff>
    </xdr:from>
    <xdr:ext cx="495300" cy="95250"/>
    <xdr:sp macro="[0]!SelectFileF21">
      <xdr:nvSpPr>
        <xdr:cNvPr id="11" name="AutoShape 38"/>
        <xdr:cNvSpPr>
          <a:spLocks/>
        </xdr:cNvSpPr>
      </xdr:nvSpPr>
      <xdr:spPr>
        <a:xfrm>
          <a:off x="1485900" y="3971925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23</xdr:row>
      <xdr:rowOff>28575</xdr:rowOff>
    </xdr:from>
    <xdr:ext cx="495300" cy="95250"/>
    <xdr:sp macro="[0]!SelectFileF22">
      <xdr:nvSpPr>
        <xdr:cNvPr id="12" name="AutoShape 39"/>
        <xdr:cNvSpPr>
          <a:spLocks/>
        </xdr:cNvSpPr>
      </xdr:nvSpPr>
      <xdr:spPr>
        <a:xfrm>
          <a:off x="1485900" y="4133850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24</xdr:row>
      <xdr:rowOff>28575</xdr:rowOff>
    </xdr:from>
    <xdr:ext cx="495300" cy="95250"/>
    <xdr:sp macro="[0]!SelectFileF23">
      <xdr:nvSpPr>
        <xdr:cNvPr id="13" name="AutoShape 40"/>
        <xdr:cNvSpPr>
          <a:spLocks/>
        </xdr:cNvSpPr>
      </xdr:nvSpPr>
      <xdr:spPr>
        <a:xfrm>
          <a:off x="1485900" y="4295775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25</xdr:row>
      <xdr:rowOff>28575</xdr:rowOff>
    </xdr:from>
    <xdr:ext cx="495300" cy="95250"/>
    <xdr:sp macro="[0]!SelectFileF24">
      <xdr:nvSpPr>
        <xdr:cNvPr id="14" name="AutoShape 41"/>
        <xdr:cNvSpPr>
          <a:spLocks/>
        </xdr:cNvSpPr>
      </xdr:nvSpPr>
      <xdr:spPr>
        <a:xfrm>
          <a:off x="1485900" y="4457700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29</xdr:row>
      <xdr:rowOff>28575</xdr:rowOff>
    </xdr:from>
    <xdr:ext cx="495300" cy="95250"/>
    <xdr:sp macro="[0]!SelectFileF31">
      <xdr:nvSpPr>
        <xdr:cNvPr id="15" name="AutoShape 42"/>
        <xdr:cNvSpPr>
          <a:spLocks/>
        </xdr:cNvSpPr>
      </xdr:nvSpPr>
      <xdr:spPr>
        <a:xfrm>
          <a:off x="1485900" y="5114925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30</xdr:row>
      <xdr:rowOff>28575</xdr:rowOff>
    </xdr:from>
    <xdr:ext cx="495300" cy="95250"/>
    <xdr:sp macro="[0]!SelectFileF32">
      <xdr:nvSpPr>
        <xdr:cNvPr id="16" name="AutoShape 43"/>
        <xdr:cNvSpPr>
          <a:spLocks/>
        </xdr:cNvSpPr>
      </xdr:nvSpPr>
      <xdr:spPr>
        <a:xfrm>
          <a:off x="1485900" y="5276850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31</xdr:row>
      <xdr:rowOff>28575</xdr:rowOff>
    </xdr:from>
    <xdr:ext cx="495300" cy="95250"/>
    <xdr:sp macro="[0]!SelectFileF33">
      <xdr:nvSpPr>
        <xdr:cNvPr id="17" name="AutoShape 44"/>
        <xdr:cNvSpPr>
          <a:spLocks/>
        </xdr:cNvSpPr>
      </xdr:nvSpPr>
      <xdr:spPr>
        <a:xfrm>
          <a:off x="1485900" y="5438775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32</xdr:row>
      <xdr:rowOff>28575</xdr:rowOff>
    </xdr:from>
    <xdr:ext cx="495300" cy="95250"/>
    <xdr:sp macro="[0]!SelectFileF34">
      <xdr:nvSpPr>
        <xdr:cNvPr id="18" name="AutoShape 45"/>
        <xdr:cNvSpPr>
          <a:spLocks/>
        </xdr:cNvSpPr>
      </xdr:nvSpPr>
      <xdr:spPr>
        <a:xfrm>
          <a:off x="1485900" y="5600700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43</xdr:row>
      <xdr:rowOff>28575</xdr:rowOff>
    </xdr:from>
    <xdr:ext cx="495300" cy="95250"/>
    <xdr:sp macro="[0]!SelectFileF41">
      <xdr:nvSpPr>
        <xdr:cNvPr id="19" name="AutoShape 46"/>
        <xdr:cNvSpPr>
          <a:spLocks/>
        </xdr:cNvSpPr>
      </xdr:nvSpPr>
      <xdr:spPr>
        <a:xfrm>
          <a:off x="1485900" y="7400925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44</xdr:row>
      <xdr:rowOff>28575</xdr:rowOff>
    </xdr:from>
    <xdr:ext cx="495300" cy="95250"/>
    <xdr:sp macro="[0]!SelectFileF42">
      <xdr:nvSpPr>
        <xdr:cNvPr id="20" name="AutoShape 47"/>
        <xdr:cNvSpPr>
          <a:spLocks/>
        </xdr:cNvSpPr>
      </xdr:nvSpPr>
      <xdr:spPr>
        <a:xfrm>
          <a:off x="1485900" y="7562850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45</xdr:row>
      <xdr:rowOff>28575</xdr:rowOff>
    </xdr:from>
    <xdr:ext cx="495300" cy="95250"/>
    <xdr:sp macro="[0]!SelectFileF43">
      <xdr:nvSpPr>
        <xdr:cNvPr id="21" name="AutoShape 48"/>
        <xdr:cNvSpPr>
          <a:spLocks/>
        </xdr:cNvSpPr>
      </xdr:nvSpPr>
      <xdr:spPr>
        <a:xfrm>
          <a:off x="1485900" y="7724775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46</xdr:row>
      <xdr:rowOff>28575</xdr:rowOff>
    </xdr:from>
    <xdr:ext cx="495300" cy="95250"/>
    <xdr:sp macro="[0]!SelectFileF44">
      <xdr:nvSpPr>
        <xdr:cNvPr id="22" name="AutoShape 49"/>
        <xdr:cNvSpPr>
          <a:spLocks/>
        </xdr:cNvSpPr>
      </xdr:nvSpPr>
      <xdr:spPr>
        <a:xfrm>
          <a:off x="1485900" y="7886700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twoCellAnchor editAs="oneCell">
    <xdr:from>
      <xdr:col>14</xdr:col>
      <xdr:colOff>676275</xdr:colOff>
      <xdr:row>8</xdr:row>
      <xdr:rowOff>47625</xdr:rowOff>
    </xdr:from>
    <xdr:to>
      <xdr:col>14</xdr:col>
      <xdr:colOff>981075</xdr:colOff>
      <xdr:row>10</xdr:row>
      <xdr:rowOff>76200</xdr:rowOff>
    </xdr:to>
    <xdr:pic>
      <xdr:nvPicPr>
        <xdr:cNvPr id="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1381125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9525</xdr:colOff>
      <xdr:row>8</xdr:row>
      <xdr:rowOff>38100</xdr:rowOff>
    </xdr:from>
    <xdr:to>
      <xdr:col>13</xdr:col>
      <xdr:colOff>133350</xdr:colOff>
      <xdr:row>8</xdr:row>
      <xdr:rowOff>38100</xdr:rowOff>
    </xdr:to>
    <xdr:sp>
      <xdr:nvSpPr>
        <xdr:cNvPr id="24" name="Line 66"/>
        <xdr:cNvSpPr>
          <a:spLocks/>
        </xdr:cNvSpPr>
      </xdr:nvSpPr>
      <xdr:spPr>
        <a:xfrm>
          <a:off x="5286375" y="1371600"/>
          <a:ext cx="1466850" cy="0"/>
        </a:xfrm>
        <a:prstGeom prst="line">
          <a:avLst/>
        </a:prstGeom>
        <a:noFill/>
        <a:ln w="2857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9</xdr:row>
      <xdr:rowOff>47625</xdr:rowOff>
    </xdr:from>
    <xdr:to>
      <xdr:col>14</xdr:col>
      <xdr:colOff>9525</xdr:colOff>
      <xdr:row>10</xdr:row>
      <xdr:rowOff>457200</xdr:rowOff>
    </xdr:to>
    <xdr:sp>
      <xdr:nvSpPr>
        <xdr:cNvPr id="25" name="Line 67"/>
        <xdr:cNvSpPr>
          <a:spLocks/>
        </xdr:cNvSpPr>
      </xdr:nvSpPr>
      <xdr:spPr>
        <a:xfrm flipV="1">
          <a:off x="7848600" y="1543050"/>
          <a:ext cx="0" cy="571500"/>
        </a:xfrm>
        <a:prstGeom prst="line">
          <a:avLst/>
        </a:prstGeom>
        <a:noFill/>
        <a:ln w="28575" cmpd="sng">
          <a:solidFill>
            <a:srgbClr val="3366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19050</xdr:rowOff>
    </xdr:from>
    <xdr:to>
      <xdr:col>14</xdr:col>
      <xdr:colOff>95250</xdr:colOff>
      <xdr:row>7</xdr:row>
      <xdr:rowOff>133350</xdr:rowOff>
    </xdr:to>
    <xdr:sp>
      <xdr:nvSpPr>
        <xdr:cNvPr id="26" name="Freeform 68"/>
        <xdr:cNvSpPr>
          <a:spLocks/>
        </xdr:cNvSpPr>
      </xdr:nvSpPr>
      <xdr:spPr>
        <a:xfrm>
          <a:off x="5286375" y="1181100"/>
          <a:ext cx="2647950" cy="114300"/>
        </a:xfrm>
        <a:custGeom>
          <a:pathLst>
            <a:path h="12" w="180">
              <a:moveTo>
                <a:pt x="0" y="12"/>
              </a:moveTo>
              <a:lnTo>
                <a:pt x="14" y="12"/>
              </a:lnTo>
              <a:lnTo>
                <a:pt x="22" y="0"/>
              </a:lnTo>
              <a:lnTo>
                <a:pt x="180" y="0"/>
              </a:lnTo>
            </a:path>
          </a:pathLst>
        </a:cu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428625</xdr:colOff>
      <xdr:row>8</xdr:row>
      <xdr:rowOff>0</xdr:rowOff>
    </xdr:from>
    <xdr:to>
      <xdr:col>14</xdr:col>
      <xdr:colOff>647700</xdr:colOff>
      <xdr:row>9</xdr:row>
      <xdr:rowOff>38100</xdr:rowOff>
    </xdr:to>
    <xdr:sp>
      <xdr:nvSpPr>
        <xdr:cNvPr id="27" name="Freeform 69"/>
        <xdr:cNvSpPr>
          <a:spLocks/>
        </xdr:cNvSpPr>
      </xdr:nvSpPr>
      <xdr:spPr>
        <a:xfrm rot="10800000" flipH="1">
          <a:off x="8267700" y="1333500"/>
          <a:ext cx="219075" cy="200025"/>
        </a:xfrm>
        <a:custGeom>
          <a:pathLst>
            <a:path h="24" w="13">
              <a:moveTo>
                <a:pt x="0" y="24"/>
              </a:moveTo>
              <a:lnTo>
                <a:pt x="0" y="0"/>
              </a:lnTo>
              <a:lnTo>
                <a:pt x="13" y="0"/>
              </a:lnTo>
            </a:path>
          </a:pathLst>
        </a:cu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428625</xdr:colOff>
      <xdr:row>9</xdr:row>
      <xdr:rowOff>57150</xdr:rowOff>
    </xdr:from>
    <xdr:to>
      <xdr:col>14</xdr:col>
      <xdr:colOff>428625</xdr:colOff>
      <xdr:row>10</xdr:row>
      <xdr:rowOff>457200</xdr:rowOff>
    </xdr:to>
    <xdr:sp>
      <xdr:nvSpPr>
        <xdr:cNvPr id="28" name="Line 70"/>
        <xdr:cNvSpPr>
          <a:spLocks/>
        </xdr:cNvSpPr>
      </xdr:nvSpPr>
      <xdr:spPr>
        <a:xfrm flipH="1" flipV="1">
          <a:off x="8267700" y="1552575"/>
          <a:ext cx="0" cy="561975"/>
        </a:xfrm>
        <a:prstGeom prst="line">
          <a:avLst/>
        </a:prstGeom>
        <a:noFill/>
        <a:ln w="28575" cmpd="sng">
          <a:solidFill>
            <a:srgbClr val="FF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733425</xdr:colOff>
      <xdr:row>10</xdr:row>
      <xdr:rowOff>133350</xdr:rowOff>
    </xdr:from>
    <xdr:to>
      <xdr:col>13</xdr:col>
      <xdr:colOff>1066800</xdr:colOff>
      <xdr:row>10</xdr:row>
      <xdr:rowOff>466725</xdr:rowOff>
    </xdr:to>
    <xdr:pic>
      <xdr:nvPicPr>
        <xdr:cNvPr id="29" name="Picture 7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53300" y="1790700"/>
          <a:ext cx="3333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800100</xdr:colOff>
      <xdr:row>10</xdr:row>
      <xdr:rowOff>57150</xdr:rowOff>
    </xdr:from>
    <xdr:to>
      <xdr:col>13</xdr:col>
      <xdr:colOff>990600</xdr:colOff>
      <xdr:row>10</xdr:row>
      <xdr:rowOff>238125</xdr:rowOff>
    </xdr:to>
    <xdr:sp>
      <xdr:nvSpPr>
        <xdr:cNvPr id="30" name="AutoShape 80"/>
        <xdr:cNvSpPr>
          <a:spLocks/>
        </xdr:cNvSpPr>
      </xdr:nvSpPr>
      <xdr:spPr>
        <a:xfrm>
          <a:off x="7419975" y="1714500"/>
          <a:ext cx="190500" cy="180975"/>
        </a:xfrm>
        <a:prstGeom prst="downArrow">
          <a:avLst>
            <a:gd name="adj1" fmla="val -9999"/>
            <a:gd name="adj2" fmla="val -26925"/>
          </a:avLst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1066800</xdr:colOff>
      <xdr:row>10</xdr:row>
      <xdr:rowOff>133350</xdr:rowOff>
    </xdr:from>
    <xdr:to>
      <xdr:col>14</xdr:col>
      <xdr:colOff>180975</xdr:colOff>
      <xdr:row>10</xdr:row>
      <xdr:rowOff>466725</xdr:rowOff>
    </xdr:to>
    <xdr:pic>
      <xdr:nvPicPr>
        <xdr:cNvPr id="31" name="Picture 8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86675" y="1790700"/>
          <a:ext cx="3333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1133475</xdr:colOff>
      <xdr:row>10</xdr:row>
      <xdr:rowOff>28575</xdr:rowOff>
    </xdr:from>
    <xdr:to>
      <xdr:col>14</xdr:col>
      <xdr:colOff>104775</xdr:colOff>
      <xdr:row>10</xdr:row>
      <xdr:rowOff>209550</xdr:rowOff>
    </xdr:to>
    <xdr:sp>
      <xdr:nvSpPr>
        <xdr:cNvPr id="32" name="AutoShape 79"/>
        <xdr:cNvSpPr>
          <a:spLocks/>
        </xdr:cNvSpPr>
      </xdr:nvSpPr>
      <xdr:spPr>
        <a:xfrm rot="10800000">
          <a:off x="7753350" y="1685925"/>
          <a:ext cx="190500" cy="180975"/>
        </a:xfrm>
        <a:prstGeom prst="downArrow">
          <a:avLst>
            <a:gd name="adj1" fmla="val -9999"/>
            <a:gd name="adj2" fmla="val -26925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14</xdr:col>
      <xdr:colOff>257175</xdr:colOff>
      <xdr:row>10</xdr:row>
      <xdr:rowOff>133350</xdr:rowOff>
    </xdr:from>
    <xdr:to>
      <xdr:col>14</xdr:col>
      <xdr:colOff>590550</xdr:colOff>
      <xdr:row>10</xdr:row>
      <xdr:rowOff>466725</xdr:rowOff>
    </xdr:to>
    <xdr:pic>
      <xdr:nvPicPr>
        <xdr:cNvPr id="33" name="Picture 8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96250" y="1790700"/>
          <a:ext cx="3333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333375</xdr:colOff>
      <xdr:row>10</xdr:row>
      <xdr:rowOff>28575</xdr:rowOff>
    </xdr:from>
    <xdr:to>
      <xdr:col>14</xdr:col>
      <xdr:colOff>514350</xdr:colOff>
      <xdr:row>10</xdr:row>
      <xdr:rowOff>209550</xdr:rowOff>
    </xdr:to>
    <xdr:sp>
      <xdr:nvSpPr>
        <xdr:cNvPr id="34" name="AutoShape 82"/>
        <xdr:cNvSpPr>
          <a:spLocks/>
        </xdr:cNvSpPr>
      </xdr:nvSpPr>
      <xdr:spPr>
        <a:xfrm rot="2700000">
          <a:off x="8172450" y="1685925"/>
          <a:ext cx="180975" cy="180975"/>
        </a:xfrm>
        <a:prstGeom prst="plus">
          <a:avLst>
            <a:gd name="adj" fmla="val -15384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257175</xdr:colOff>
      <xdr:row>59</xdr:row>
      <xdr:rowOff>152400</xdr:rowOff>
    </xdr:from>
    <xdr:ext cx="1790700" cy="333375"/>
    <xdr:sp macro="[0]!CalcScenario" textlink="$P$5">
      <xdr:nvSpPr>
        <xdr:cNvPr id="35" name="AutoShape 88"/>
        <xdr:cNvSpPr>
          <a:spLocks/>
        </xdr:cNvSpPr>
      </xdr:nvSpPr>
      <xdr:spPr>
        <a:xfrm>
          <a:off x="3476625" y="10134600"/>
          <a:ext cx="1790700" cy="333375"/>
        </a:xfrm>
        <a:prstGeom prst="bevel">
          <a:avLst/>
        </a:prstGeom>
        <a:solidFill>
          <a:srgbClr val="3333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Scenario Analysis</a:t>
          </a:r>
        </a:p>
      </xdr:txBody>
    </xdr:sp>
    <xdr:clientData/>
  </xdr:oneCellAnchor>
  <xdr:oneCellAnchor>
    <xdr:from>
      <xdr:col>4</xdr:col>
      <xdr:colOff>152400</xdr:colOff>
      <xdr:row>50</xdr:row>
      <xdr:rowOff>28575</xdr:rowOff>
    </xdr:from>
    <xdr:ext cx="495300" cy="95250"/>
    <xdr:sp macro="[0]!SelectFileF51">
      <xdr:nvSpPr>
        <xdr:cNvPr id="36" name="AutoShape 96"/>
        <xdr:cNvSpPr>
          <a:spLocks/>
        </xdr:cNvSpPr>
      </xdr:nvSpPr>
      <xdr:spPr>
        <a:xfrm>
          <a:off x="1485900" y="8543925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51</xdr:row>
      <xdr:rowOff>28575</xdr:rowOff>
    </xdr:from>
    <xdr:ext cx="495300" cy="95250"/>
    <xdr:sp macro="[0]!SelectFileF52">
      <xdr:nvSpPr>
        <xdr:cNvPr id="37" name="AutoShape 97"/>
        <xdr:cNvSpPr>
          <a:spLocks/>
        </xdr:cNvSpPr>
      </xdr:nvSpPr>
      <xdr:spPr>
        <a:xfrm>
          <a:off x="1485900" y="8705850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52</xdr:row>
      <xdr:rowOff>28575</xdr:rowOff>
    </xdr:from>
    <xdr:ext cx="495300" cy="95250"/>
    <xdr:sp macro="[0]!SelectFileF53">
      <xdr:nvSpPr>
        <xdr:cNvPr id="38" name="AutoShape 98"/>
        <xdr:cNvSpPr>
          <a:spLocks/>
        </xdr:cNvSpPr>
      </xdr:nvSpPr>
      <xdr:spPr>
        <a:xfrm>
          <a:off x="1485900" y="8867775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4</xdr:col>
      <xdr:colOff>152400</xdr:colOff>
      <xdr:row>53</xdr:row>
      <xdr:rowOff>28575</xdr:rowOff>
    </xdr:from>
    <xdr:ext cx="495300" cy="95250"/>
    <xdr:sp macro="[0]!SelectFileF54">
      <xdr:nvSpPr>
        <xdr:cNvPr id="39" name="AutoShape 99"/>
        <xdr:cNvSpPr>
          <a:spLocks/>
        </xdr:cNvSpPr>
      </xdr:nvSpPr>
      <xdr:spPr>
        <a:xfrm>
          <a:off x="1485900" y="9029700"/>
          <a:ext cx="495300" cy="95250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Browse</a:t>
          </a:r>
        </a:p>
      </xdr:txBody>
    </xdr:sp>
    <xdr:clientData/>
  </xdr:oneCellAnchor>
  <xdr:oneCellAnchor>
    <xdr:from>
      <xdr:col>27</xdr:col>
      <xdr:colOff>57150</xdr:colOff>
      <xdr:row>11</xdr:row>
      <xdr:rowOff>28575</xdr:rowOff>
    </xdr:from>
    <xdr:ext cx="219075" cy="104775"/>
    <xdr:sp macro="[0]!StartGraphTC">
      <xdr:nvSpPr>
        <xdr:cNvPr id="40" name="AutoShape 5"/>
        <xdr:cNvSpPr>
          <a:spLocks/>
        </xdr:cNvSpPr>
      </xdr:nvSpPr>
      <xdr:spPr>
        <a:xfrm>
          <a:off x="10620375" y="2171700"/>
          <a:ext cx="219075" cy="104775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Go!</a:t>
          </a:r>
        </a:p>
      </xdr:txBody>
    </xdr:sp>
    <xdr:clientData/>
  </xdr:oneCellAnchor>
  <xdr:oneCellAnchor>
    <xdr:from>
      <xdr:col>26</xdr:col>
      <xdr:colOff>76200</xdr:colOff>
      <xdr:row>11</xdr:row>
      <xdr:rowOff>28575</xdr:rowOff>
    </xdr:from>
    <xdr:ext cx="219075" cy="104775"/>
    <xdr:sp macro="[0]!StartGraphWB">
      <xdr:nvSpPr>
        <xdr:cNvPr id="41" name="AutoShape 5"/>
        <xdr:cNvSpPr>
          <a:spLocks/>
        </xdr:cNvSpPr>
      </xdr:nvSpPr>
      <xdr:spPr>
        <a:xfrm>
          <a:off x="10287000" y="2171700"/>
          <a:ext cx="219075" cy="104775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Go!</a:t>
          </a:r>
        </a:p>
      </xdr:txBody>
    </xdr:sp>
    <xdr:clientData/>
  </xdr:oneCellAnchor>
  <xdr:oneCellAnchor>
    <xdr:from>
      <xdr:col>28</xdr:col>
      <xdr:colOff>66675</xdr:colOff>
      <xdr:row>11</xdr:row>
      <xdr:rowOff>28575</xdr:rowOff>
    </xdr:from>
    <xdr:ext cx="219075" cy="104775"/>
    <xdr:sp macro="[0]!StartGraphSC">
      <xdr:nvSpPr>
        <xdr:cNvPr id="42" name="AutoShape 5"/>
        <xdr:cNvSpPr>
          <a:spLocks/>
        </xdr:cNvSpPr>
      </xdr:nvSpPr>
      <xdr:spPr>
        <a:xfrm>
          <a:off x="10982325" y="2171700"/>
          <a:ext cx="219075" cy="104775"/>
        </a:xfrm>
        <a:prstGeom prst="bevel">
          <a:avLst>
            <a:gd name="adj" fmla="val -50000"/>
          </a:avLst>
        </a:prstGeom>
        <a:solidFill>
          <a:srgbClr val="99CC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Go!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10</xdr:row>
      <xdr:rowOff>38100</xdr:rowOff>
    </xdr:from>
    <xdr:ext cx="1400175" cy="457200"/>
    <xdr:sp macro="[0]!CheckName">
      <xdr:nvSpPr>
        <xdr:cNvPr id="1" name="AutoShape 2"/>
        <xdr:cNvSpPr>
          <a:spLocks/>
        </xdr:cNvSpPr>
      </xdr:nvSpPr>
      <xdr:spPr>
        <a:xfrm>
          <a:off x="2581275" y="1924050"/>
          <a:ext cx="1400175" cy="457200"/>
        </a:xfrm>
        <a:prstGeom prst="bevel">
          <a:avLst>
            <a:gd name="adj" fmla="val -43750"/>
          </a:avLst>
        </a:prstGeom>
        <a:solidFill>
          <a:srgbClr val="3333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Setting of "Name" on the Data Sheet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8</xdr:col>
      <xdr:colOff>0</xdr:colOff>
      <xdr:row>31</xdr:row>
      <xdr:rowOff>0</xdr:rowOff>
    </xdr:to>
    <xdr:graphicFrame>
      <xdr:nvGraphicFramePr>
        <xdr:cNvPr id="1" name="グラフ 1"/>
        <xdr:cNvGraphicFramePr/>
      </xdr:nvGraphicFramePr>
      <xdr:xfrm>
        <a:off x="219075" y="2124075"/>
        <a:ext cx="44958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8</xdr:col>
      <xdr:colOff>0</xdr:colOff>
      <xdr:row>51</xdr:row>
      <xdr:rowOff>0</xdr:rowOff>
    </xdr:to>
    <xdr:graphicFrame>
      <xdr:nvGraphicFramePr>
        <xdr:cNvPr id="2" name="グラフ 2"/>
        <xdr:cNvGraphicFramePr/>
      </xdr:nvGraphicFramePr>
      <xdr:xfrm>
        <a:off x="219075" y="5553075"/>
        <a:ext cx="44958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3" name="グラフ 3"/>
        <xdr:cNvGraphicFramePr/>
      </xdr:nvGraphicFramePr>
      <xdr:xfrm>
        <a:off x="219075" y="8982075"/>
        <a:ext cx="449580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B1:AC66"/>
  <sheetViews>
    <sheetView tabSelected="1" zoomScalePageLayoutView="0" workbookViewId="0" topLeftCell="A1">
      <pane ySplit="12" topLeftCell="A55" activePane="bottomLeft" state="frozen"/>
      <selection pane="topLeft" activeCell="A1" sqref="A1"/>
      <selection pane="bottomLeft" activeCell="F10" sqref="F10:J10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4.625" style="1" bestFit="1" customWidth="1"/>
    <col min="4" max="4" width="8.625" style="1" customWidth="1"/>
    <col min="5" max="5" width="9.375" style="1" customWidth="1"/>
    <col min="6" max="6" width="6.50390625" style="1" customWidth="1"/>
    <col min="7" max="7" width="8.875" style="1" customWidth="1"/>
    <col min="8" max="10" width="9.00390625" style="1" customWidth="1"/>
    <col min="11" max="11" width="1.625" style="1" customWidth="1"/>
    <col min="12" max="12" width="6.625" style="1" customWidth="1"/>
    <col min="13" max="13" width="9.375" style="1" customWidth="1"/>
    <col min="14" max="14" width="16.00390625" style="1" customWidth="1"/>
    <col min="15" max="15" width="31.125" style="41" customWidth="1"/>
    <col min="16" max="26" width="9.00390625" style="1" hidden="1" customWidth="1"/>
    <col min="27" max="29" width="4.625" style="1" customWidth="1"/>
    <col min="30" max="16384" width="9.00390625" style="1" customWidth="1"/>
  </cols>
  <sheetData>
    <row r="1" spans="11:16" ht="13.5" thickBot="1">
      <c r="K1" s="408"/>
      <c r="P1" s="42" t="s">
        <v>51</v>
      </c>
    </row>
    <row r="2" spans="2:29" ht="13.5" thickBot="1">
      <c r="B2" s="65" t="s">
        <v>280</v>
      </c>
      <c r="C2" s="66"/>
      <c r="D2" s="66"/>
      <c r="E2" s="66"/>
      <c r="F2" s="66"/>
      <c r="G2" s="64" t="s">
        <v>84</v>
      </c>
      <c r="H2" s="62" t="s">
        <v>83</v>
      </c>
      <c r="I2" s="62"/>
      <c r="J2" s="62"/>
      <c r="K2" s="63"/>
      <c r="M2" s="47" t="s">
        <v>282</v>
      </c>
      <c r="N2" s="54"/>
      <c r="O2" s="300"/>
      <c r="AA2" s="341" t="s">
        <v>489</v>
      </c>
      <c r="AB2" s="342"/>
      <c r="AC2" s="343"/>
    </row>
    <row r="3" spans="2:29" ht="12.75">
      <c r="B3" s="19"/>
      <c r="C3" s="20" t="s">
        <v>281</v>
      </c>
      <c r="D3" s="20"/>
      <c r="E3" s="20"/>
      <c r="F3" s="20"/>
      <c r="G3" s="20"/>
      <c r="H3" s="20"/>
      <c r="I3" s="20"/>
      <c r="J3" s="20"/>
      <c r="K3" s="21"/>
      <c r="M3" s="52" t="s">
        <v>277</v>
      </c>
      <c r="N3" s="9"/>
      <c r="O3" s="53" t="s">
        <v>275</v>
      </c>
      <c r="AA3" s="453" t="s">
        <v>518</v>
      </c>
      <c r="AB3" s="468" t="s">
        <v>516</v>
      </c>
      <c r="AC3" s="471" t="s">
        <v>490</v>
      </c>
    </row>
    <row r="4" spans="2:29" ht="13.5" thickBot="1">
      <c r="B4" s="22"/>
      <c r="C4" s="23"/>
      <c r="D4" s="24"/>
      <c r="E4" s="24"/>
      <c r="F4" s="24"/>
      <c r="G4" s="24"/>
      <c r="H4" s="24"/>
      <c r="I4" s="24"/>
      <c r="J4" s="24"/>
      <c r="K4" s="25"/>
      <c r="M4" s="52" t="s">
        <v>278</v>
      </c>
      <c r="N4" s="9"/>
      <c r="O4" s="53" t="s">
        <v>274</v>
      </c>
      <c r="P4" s="39" t="str">
        <f>IF(AND(ScenarioStatus="Existing",CONCATENATE(File_11,File_12,File_13,File_14)&lt;&gt;""),"Calculation of Base Year","")</f>
        <v>Calculation of Base Year</v>
      </c>
      <c r="Z4" s="1">
        <f>LEN(Z11)</f>
        <v>856</v>
      </c>
      <c r="AA4" s="454"/>
      <c r="AB4" s="469"/>
      <c r="AC4" s="472"/>
    </row>
    <row r="5" spans="2:29" ht="12.75">
      <c r="B5" s="26"/>
      <c r="C5" s="27"/>
      <c r="D5" s="27"/>
      <c r="E5" s="27"/>
      <c r="F5" s="27"/>
      <c r="G5" s="27"/>
      <c r="H5" s="27"/>
      <c r="I5" s="27"/>
      <c r="J5" s="27"/>
      <c r="K5" s="28"/>
      <c r="M5" s="52" t="s">
        <v>279</v>
      </c>
      <c r="N5" s="9"/>
      <c r="O5" s="53" t="s">
        <v>273</v>
      </c>
      <c r="P5" s="39" t="str">
        <f>IF(AND(ScenarioStatus="Existing",MAX(P33:P36)&gt;1),"Scenario Analysis","")</f>
        <v>Scenario Analysis</v>
      </c>
      <c r="Z5" s="1">
        <f>LEN(Z12)</f>
        <v>856</v>
      </c>
      <c r="AA5" s="454"/>
      <c r="AB5" s="469"/>
      <c r="AC5" s="472"/>
    </row>
    <row r="6" spans="2:29" ht="12.75">
      <c r="B6" s="29"/>
      <c r="C6" s="9"/>
      <c r="D6" s="9"/>
      <c r="E6" s="9"/>
      <c r="F6" s="9"/>
      <c r="G6" s="9"/>
      <c r="H6" s="40" t="s">
        <v>50</v>
      </c>
      <c r="I6" s="478" t="str">
        <f>IF(S_01="","",IF(ISERROR(VLOOKUP(S_01,ScenarioList,1,0)),"New","Existing"&amp;IF(Z13=0,"","(Modified)")))</f>
        <v>Existing</v>
      </c>
      <c r="J6" s="479"/>
      <c r="K6" s="30"/>
      <c r="M6" s="52"/>
      <c r="N6" s="9"/>
      <c r="O6" s="53" t="s">
        <v>276</v>
      </c>
      <c r="P6" s="39">
        <f>IF(OR(Z13&lt;&gt;0,I6="New"),"Save &gt;&gt;&gt;&gt;","")</f>
      </c>
      <c r="AA6" s="454"/>
      <c r="AB6" s="469"/>
      <c r="AC6" s="472"/>
    </row>
    <row r="7" spans="2:29" ht="12.75">
      <c r="B7" s="29"/>
      <c r="C7" s="9" t="s">
        <v>5</v>
      </c>
      <c r="D7" s="9"/>
      <c r="E7" s="9"/>
      <c r="F7" s="9"/>
      <c r="G7" s="9"/>
      <c r="H7" s="9"/>
      <c r="I7" s="9"/>
      <c r="J7" s="9"/>
      <c r="K7" s="30"/>
      <c r="M7" s="52"/>
      <c r="N7" s="9"/>
      <c r="O7" s="53"/>
      <c r="P7" s="39">
        <f>IF(AND(Z13&lt;&gt;0,I6&lt;&gt;"New"),"&lt;&lt;&lt;&lt; Load","")</f>
      </c>
      <c r="AA7" s="454"/>
      <c r="AB7" s="469"/>
      <c r="AC7" s="472"/>
    </row>
    <row r="8" spans="2:29" ht="13.5" thickBot="1">
      <c r="B8" s="29"/>
      <c r="C8" s="34" t="s">
        <v>6</v>
      </c>
      <c r="D8" s="35" t="s">
        <v>7</v>
      </c>
      <c r="E8" s="36"/>
      <c r="F8" s="37" t="s">
        <v>8</v>
      </c>
      <c r="G8" s="35"/>
      <c r="H8" s="35"/>
      <c r="I8" s="35"/>
      <c r="J8" s="35"/>
      <c r="K8" s="30"/>
      <c r="M8" s="52"/>
      <c r="N8" s="9"/>
      <c r="O8" s="53"/>
      <c r="P8" s="39" t="str">
        <f>IF(Z13=0,"#### Delete","")</f>
        <v>#### Delete</v>
      </c>
      <c r="AA8" s="454"/>
      <c r="AB8" s="469"/>
      <c r="AC8" s="472"/>
    </row>
    <row r="9" spans="2:29" ht="12.75">
      <c r="B9" s="29"/>
      <c r="C9" s="16" t="s">
        <v>9</v>
      </c>
      <c r="D9" s="17" t="s">
        <v>10</v>
      </c>
      <c r="E9" s="18"/>
      <c r="F9" s="462" t="s">
        <v>621</v>
      </c>
      <c r="G9" s="463"/>
      <c r="H9" s="463"/>
      <c r="I9" s="463"/>
      <c r="J9" s="464"/>
      <c r="K9" s="30"/>
      <c r="M9" s="52"/>
      <c r="N9" s="9"/>
      <c r="O9" s="53"/>
      <c r="AA9" s="454"/>
      <c r="AB9" s="469"/>
      <c r="AC9" s="472"/>
    </row>
    <row r="10" spans="2:29" ht="12.75">
      <c r="B10" s="29"/>
      <c r="C10" s="8" t="s">
        <v>3</v>
      </c>
      <c r="D10" s="6" t="s">
        <v>11</v>
      </c>
      <c r="E10" s="11"/>
      <c r="F10" s="465" t="s">
        <v>620</v>
      </c>
      <c r="G10" s="466"/>
      <c r="H10" s="466"/>
      <c r="I10" s="466"/>
      <c r="J10" s="467"/>
      <c r="K10" s="30"/>
      <c r="M10" s="52"/>
      <c r="N10" s="9"/>
      <c r="O10" s="53"/>
      <c r="AA10" s="454"/>
      <c r="AB10" s="469"/>
      <c r="AC10" s="472"/>
    </row>
    <row r="11" spans="2:29" ht="38.25" customHeight="1" thickBot="1">
      <c r="B11" s="29"/>
      <c r="C11" s="8" t="s">
        <v>4</v>
      </c>
      <c r="D11" s="6" t="s">
        <v>0</v>
      </c>
      <c r="E11" s="11"/>
      <c r="F11" s="465"/>
      <c r="G11" s="466"/>
      <c r="H11" s="466"/>
      <c r="I11" s="466"/>
      <c r="J11" s="467"/>
      <c r="K11" s="30"/>
      <c r="M11" s="173" t="str">
        <f>S_01</f>
        <v>S3'</v>
      </c>
      <c r="N11" s="174" t="str">
        <f>IF(F10="","",F10)</f>
        <v>Scenario3'</v>
      </c>
      <c r="O11" s="175">
        <f>IF(F11="","",F11)</f>
      </c>
      <c r="P11" s="176" t="str">
        <f>File_11&amp;"|"&amp;File_12&amp;"|"&amp;File_13&amp;"|"&amp;File_14</f>
        <v>datasample\China\Statistical data_C.xls|datasample\Korea\Statistical data_K.xls|datasample\Japan\Statistical data_J.xls|datasample\Russia\Statistical data_R.xls</v>
      </c>
      <c r="Q11" s="176" t="str">
        <f>File_21&amp;"|"&amp;File_22&amp;"|"&amp;File_23&amp;"|"&amp;File_24</f>
        <v>datasample\China\Unit Loading factors_C.xls|datasample\Korea\Unit Loading factors_K.xls|datasample\Japan\Unit Loading factors_J.xls|datasample\Russia\Unit Loading facotrs_R.xls</v>
      </c>
      <c r="R11" s="176" t="str">
        <f>File_31&amp;"|"&amp;File_32&amp;"|"&amp;File_33&amp;"|"&amp;File_34</f>
        <v>datasample\China\Parameters_C.xls|datasample\Korea\Parameters_K.xls|datasample\Japan\Parameters_J.xls|datasample\Russia\Parameters_R.xls</v>
      </c>
      <c r="S11" s="176" t="str">
        <f>File_41&amp;"|"&amp;File_42&amp;"|"&amp;File_43&amp;"|"&amp;File_44</f>
        <v>datasample\China\Future projection_C.xls|datasample\Korea\Future projection_K.xls|datasample\Japan\Future projection_J.xls|datasample\Russia\Future projection_R.xls</v>
      </c>
      <c r="T11" s="176" t="str">
        <f>File_51&amp;"|"&amp;File_52&amp;"|"&amp;File_53&amp;"|"&amp;File_54</f>
        <v>datasample\China\Measure\Scenario3'_C.xls|datasample\Korea\Measure\Scenario3'_K.xls|datasample\Japan\Measure\Scenario3'_J.xls|datasample\Russia\Measure\Scenario3'_R.xls</v>
      </c>
      <c r="U11" s="176" t="str">
        <f>Run_11&amp;"|"&amp;Run_12&amp;"|"&amp;Run_13&amp;"|"&amp;Run_14</f>
        <v>Yes|Yes|Yes|Yes</v>
      </c>
      <c r="V11" s="176" t="str">
        <f>Run_21&amp;"|"&amp;Run_22&amp;"|"&amp;Run_23&amp;"|"&amp;Run_24</f>
        <v>Yes|Yes|Yes|Yes</v>
      </c>
      <c r="W11" s="176">
        <f>StYear</f>
        <v>2005</v>
      </c>
      <c r="X11" s="176">
        <f>EdYear</f>
        <v>2030</v>
      </c>
      <c r="Y11" s="176">
        <f>Intvl</f>
        <v>5</v>
      </c>
      <c r="Z11" s="177" t="str">
        <f>M11&amp;N11&amp;O11&amp;P11&amp;Q11&amp;R11&amp;S11&amp;T11&amp;U11&amp;V11&amp;W11&amp;X11&amp;Y11</f>
        <v>S3'Scenario3'datasample\China\Statistical data_C.xls|datasample\Korea\Statistical data_K.xls|datasample\Japan\Statistical data_J.xls|datasample\Russia\Statistical data_R.xlsdatasample\China\Unit Loading factors_C.xls|datasample\Korea\Unit Loading factors_K.xls|datasample\Japan\Unit Loading factors_J.xls|datasample\Russia\Unit Loading facotrs_R.xlsdatasample\China\Parameters_C.xls|datasample\Korea\Parameters_K.xls|datasample\Japan\Parameters_J.xls|datasample\Russia\Parameters_R.xlsdatasample\China\Future projection_C.xls|datasample\Korea\Future projection_K.xls|datasample\Japan\Future projection_J.xls|datasample\Russia\Future projection_R.xlsdatasample\China\Measure\Scenario3'_C.xls|datasample\Korea\Measure\Scenario3'_K.xls|datasample\Japan\Measure\Scenario3'_J.xls|datasample\Russia\Measure\Scenario3'_R.xlsYes|Yes|Yes|YesYes|Yes|Yes|Yes200520305</v>
      </c>
      <c r="AA11" s="455"/>
      <c r="AB11" s="470"/>
      <c r="AC11" s="473"/>
    </row>
    <row r="12" spans="2:29" ht="12.75">
      <c r="B12" s="29"/>
      <c r="C12" s="9"/>
      <c r="D12" s="9"/>
      <c r="E12" s="9"/>
      <c r="F12" s="9"/>
      <c r="G12" s="9"/>
      <c r="H12" s="9"/>
      <c r="I12" s="9"/>
      <c r="J12" s="9"/>
      <c r="K12" s="30"/>
      <c r="M12" s="47" t="s">
        <v>12</v>
      </c>
      <c r="N12" s="48"/>
      <c r="O12" s="49"/>
      <c r="Z12" s="1" t="str">
        <f>IF(ISERROR(VLOOKUP(S_01,ScenarioList,COLUMN()-COLUMN(M12)+1,0)),"",VLOOKUP(S_01,ScenarioList,COLUMN()-COLUMN(M12)+1,0))</f>
        <v>S3'Scenario3'datasample\China\Statistical data_C.xls|datasample\Korea\Statistical data_K.xls|datasample\Japan\Statistical data_J.xls|datasample\Russia\Statistical data_R.xlsdatasample\China\Unit Loading factors_C.xls|datasample\Korea\Unit Loading factors_K.xls|datasample\Japan\Unit Loading factors_J.xls|datasample\Russia\Unit Loading facotrs_R.xlsdatasample\China\Parameters_C.xls|datasample\Korea\Parameters_K.xls|datasample\Japan\Parameters_J.xls|datasample\Russia\Parameters_R.xlsdatasample\China\Future projection_C.xls|datasample\Korea\Future projection_K.xls|datasample\Japan\Future projection_J.xls|datasample\Russia\Future projection_R.xlsdatasample\China\Measure\Scenario3'_C.xls|datasample\Korea\Measure\Scenario3'_K.xls|datasample\Japan\Measure\Scenario3'_J.xls|datasample\Russia\Measure\Scenario3'_R.xlsYes|Yes|Yes|YesYes|Yes|Yes|Yes200520305</v>
      </c>
      <c r="AA12" s="335"/>
      <c r="AB12" s="336"/>
      <c r="AC12" s="337"/>
    </row>
    <row r="13" spans="2:29" ht="12.75">
      <c r="B13" s="29"/>
      <c r="C13" s="9" t="s">
        <v>44</v>
      </c>
      <c r="D13" s="9"/>
      <c r="E13" s="9"/>
      <c r="F13" s="9"/>
      <c r="G13" s="9"/>
      <c r="H13" s="9"/>
      <c r="I13" s="9"/>
      <c r="J13" s="9"/>
      <c r="K13" s="30"/>
      <c r="M13" s="50" t="s">
        <v>13</v>
      </c>
      <c r="N13" s="46" t="s">
        <v>11</v>
      </c>
      <c r="O13" s="51" t="s">
        <v>0</v>
      </c>
      <c r="P13" s="1" t="s">
        <v>45</v>
      </c>
      <c r="Q13" s="1" t="s">
        <v>46</v>
      </c>
      <c r="R13" s="1" t="s">
        <v>47</v>
      </c>
      <c r="S13" s="1" t="s">
        <v>48</v>
      </c>
      <c r="T13" s="1" t="s">
        <v>266</v>
      </c>
      <c r="U13" s="1" t="s">
        <v>267</v>
      </c>
      <c r="V13" s="1" t="s">
        <v>268</v>
      </c>
      <c r="W13" s="1" t="s">
        <v>269</v>
      </c>
      <c r="X13" s="1" t="s">
        <v>270</v>
      </c>
      <c r="Y13" s="1" t="s">
        <v>271</v>
      </c>
      <c r="Z13" s="1">
        <f>IF(Z11=Z12,0,1)</f>
        <v>0</v>
      </c>
      <c r="AA13" s="344" t="s">
        <v>488</v>
      </c>
      <c r="AB13" s="345"/>
      <c r="AC13" s="346"/>
    </row>
    <row r="14" spans="2:29" ht="12.75">
      <c r="B14" s="29"/>
      <c r="C14" s="9" t="s">
        <v>542</v>
      </c>
      <c r="D14" s="9"/>
      <c r="E14" s="9"/>
      <c r="F14" s="9"/>
      <c r="H14" s="9"/>
      <c r="I14" s="9"/>
      <c r="J14" s="9"/>
      <c r="K14" s="30"/>
      <c r="M14" s="52" t="s">
        <v>543</v>
      </c>
      <c r="N14" s="9" t="s">
        <v>25</v>
      </c>
      <c r="O14" s="53" t="s">
        <v>56</v>
      </c>
      <c r="P14" s="1" t="s">
        <v>544</v>
      </c>
      <c r="Q14" s="1" t="s">
        <v>545</v>
      </c>
      <c r="R14" s="1" t="s">
        <v>546</v>
      </c>
      <c r="S14" s="1" t="s">
        <v>547</v>
      </c>
      <c r="T14" s="1" t="s">
        <v>548</v>
      </c>
      <c r="U14" s="1" t="s">
        <v>49</v>
      </c>
      <c r="V14" s="1" t="s">
        <v>49</v>
      </c>
      <c r="W14" s="1">
        <v>2005</v>
      </c>
      <c r="X14" s="1">
        <v>2030</v>
      </c>
      <c r="Y14" s="1">
        <v>5</v>
      </c>
      <c r="Z14" s="1" t="str">
        <f aca="true" t="shared" si="0" ref="Z14:Z19">M14&amp;N14&amp;O14&amp;P14&amp;Q14&amp;R14&amp;S14&amp;T14&amp;U14&amp;V14&amp;W14&amp;X14&amp;Y14</f>
        <v>S1Scenario1datasample\China\Statistical data_C.xls|datasample\Korea\Statistical data_K.xls|datasample\Japan\Statistical data_J.xls|datasample\Russia\Statistical data_R.xlsdatasample\China\Unit Loading factors_C.xls|datasample\Korea\Unit Loading factors_K.xls|datasample\Japan\Unit Loading factors_J.xls|datasample\Russia\Unit Loading facotrs_R.xlsdatasample\China\Parameters_C.xls|datasample\Korea\Parameters_K.xls|datasample\Japan\Parameters_J.xls|datasample\Russia\Parameters_R.xlsdatasample\China\Future projection_C.xls|datasample\Korea\Future projection_K.xls|datasample\Japan\Future projection_J.xls|datasample\Russia\Future projection_R.xlsdatasample\China\Measure\Scenario1_C.xls|datasample\Korea\Measure\Scenario1_K.xls|datasample\Japan\Measure\Scenario1_J.xls|datasample\Russia\Measure\Scenario1_R.xlsYes|Yes|Yes|YesYes|Yes|Yes|Yes200520305</v>
      </c>
      <c r="AA14" s="338">
        <v>0</v>
      </c>
      <c r="AB14" s="339">
        <v>0</v>
      </c>
      <c r="AC14" s="340">
        <v>0</v>
      </c>
    </row>
    <row r="15" spans="2:29" ht="13.5" thickBot="1">
      <c r="B15" s="29"/>
      <c r="C15" s="34" t="s">
        <v>14</v>
      </c>
      <c r="D15" s="35" t="s">
        <v>21</v>
      </c>
      <c r="E15" s="36"/>
      <c r="F15" s="37" t="s">
        <v>59</v>
      </c>
      <c r="G15" s="35"/>
      <c r="H15" s="35"/>
      <c r="I15" s="35"/>
      <c r="J15" s="35"/>
      <c r="K15" s="30"/>
      <c r="M15" s="52" t="s">
        <v>549</v>
      </c>
      <c r="N15" s="9" t="s">
        <v>283</v>
      </c>
      <c r="O15" s="53" t="s">
        <v>56</v>
      </c>
      <c r="P15" s="1" t="s">
        <v>544</v>
      </c>
      <c r="Q15" s="1" t="s">
        <v>545</v>
      </c>
      <c r="R15" s="1" t="s">
        <v>546</v>
      </c>
      <c r="S15" s="1" t="s">
        <v>547</v>
      </c>
      <c r="T15" s="1" t="s">
        <v>550</v>
      </c>
      <c r="U15" s="1" t="s">
        <v>49</v>
      </c>
      <c r="V15" s="1" t="s">
        <v>49</v>
      </c>
      <c r="W15" s="1">
        <v>2005</v>
      </c>
      <c r="X15" s="1">
        <v>2030</v>
      </c>
      <c r="Y15" s="1">
        <v>5</v>
      </c>
      <c r="Z15" s="1" t="str">
        <f t="shared" si="0"/>
        <v>S1'Scenario1'datasample\China\Statistical data_C.xls|datasample\Korea\Statistical data_K.xls|datasample\Japan\Statistical data_J.xls|datasample\Russia\Statistical data_R.xlsdatasample\China\Unit Loading factors_C.xls|datasample\Korea\Unit Loading factors_K.xls|datasample\Japan\Unit Loading factors_J.xls|datasample\Russia\Unit Loading facotrs_R.xlsdatasample\China\Parameters_C.xls|datasample\Korea\Parameters_K.xls|datasample\Japan\Parameters_J.xls|datasample\Russia\Parameters_R.xlsdatasample\China\Future projection_C.xls|datasample\Korea\Future projection_K.xls|datasample\Japan\Future projection_J.xls|datasample\Russia\Future projection_R.xlsdatasample\China\Measure\Scenario1'_C.xls|datasample\Korea\Measure\Scenario1'_K.xls|datasample\Japan\Measure\Scenario1'_J.xls|datasample\Russia\Measure\Scenario1'_R.xlsYes|Yes|Yes|YesYes|Yes|Yes|Yes200520305</v>
      </c>
      <c r="AA15" s="338">
        <v>0</v>
      </c>
      <c r="AB15" s="339">
        <v>0</v>
      </c>
      <c r="AC15" s="340">
        <v>0</v>
      </c>
    </row>
    <row r="16" spans="2:29" ht="12.75">
      <c r="B16" s="29"/>
      <c r="C16" s="16" t="s">
        <v>28</v>
      </c>
      <c r="D16" s="17" t="s">
        <v>1</v>
      </c>
      <c r="E16" s="18"/>
      <c r="F16" s="459" t="s">
        <v>619</v>
      </c>
      <c r="G16" s="460"/>
      <c r="H16" s="460"/>
      <c r="I16" s="460"/>
      <c r="J16" s="461"/>
      <c r="K16" s="30"/>
      <c r="M16" s="52" t="s">
        <v>551</v>
      </c>
      <c r="N16" s="9" t="s">
        <v>26</v>
      </c>
      <c r="O16" s="53" t="s">
        <v>56</v>
      </c>
      <c r="P16" s="1" t="s">
        <v>544</v>
      </c>
      <c r="Q16" s="1" t="s">
        <v>545</v>
      </c>
      <c r="R16" s="1" t="s">
        <v>546</v>
      </c>
      <c r="S16" s="1" t="s">
        <v>547</v>
      </c>
      <c r="T16" s="1" t="s">
        <v>552</v>
      </c>
      <c r="U16" s="1" t="s">
        <v>49</v>
      </c>
      <c r="V16" s="1" t="s">
        <v>49</v>
      </c>
      <c r="W16" s="1">
        <v>2005</v>
      </c>
      <c r="X16" s="1">
        <v>2030</v>
      </c>
      <c r="Y16" s="1">
        <v>5</v>
      </c>
      <c r="Z16" s="1" t="str">
        <f>M16&amp;N16&amp;O16&amp;P16&amp;Q16&amp;R16&amp;S16&amp;T16&amp;U16&amp;V16&amp;W16&amp;X16&amp;Y16</f>
        <v>S2Scenario2datasample\China\Statistical data_C.xls|datasample\Korea\Statistical data_K.xls|datasample\Japan\Statistical data_J.xls|datasample\Russia\Statistical data_R.xlsdatasample\China\Unit Loading factors_C.xls|datasample\Korea\Unit Loading factors_K.xls|datasample\Japan\Unit Loading factors_J.xls|datasample\Russia\Unit Loading facotrs_R.xlsdatasample\China\Parameters_C.xls|datasample\Korea\Parameters_K.xls|datasample\Japan\Parameters_J.xls|datasample\Russia\Parameters_R.xlsdatasample\China\Future projection_C.xls|datasample\Korea\Future projection_K.xls|datasample\Japan\Future projection_J.xls|datasample\Russia\Future projection_R.xlsdatasample\China\Measure\Scenario2_C.xls|datasample\Korea\Measure\Scenario2_K.xls|datasample\Japan\Measure\Scenario2_J.xls|datasample\Russia\Measure\Scenario2_R.xlsYes|Yes|Yes|YesYes|Yes|Yes|Yes200520305</v>
      </c>
      <c r="AA16" s="338">
        <v>0</v>
      </c>
      <c r="AB16" s="339">
        <v>0</v>
      </c>
      <c r="AC16" s="340">
        <v>0</v>
      </c>
    </row>
    <row r="17" spans="2:29" ht="12.75">
      <c r="B17" s="29"/>
      <c r="C17" s="16" t="s">
        <v>29</v>
      </c>
      <c r="D17" s="6" t="s">
        <v>23</v>
      </c>
      <c r="E17" s="7"/>
      <c r="F17" s="456" t="s">
        <v>578</v>
      </c>
      <c r="G17" s="457"/>
      <c r="H17" s="457"/>
      <c r="I17" s="457"/>
      <c r="J17" s="458"/>
      <c r="K17" s="30"/>
      <c r="M17" s="52" t="s">
        <v>553</v>
      </c>
      <c r="N17" s="9" t="s">
        <v>284</v>
      </c>
      <c r="O17" s="53" t="s">
        <v>56</v>
      </c>
      <c r="P17" s="1" t="s">
        <v>544</v>
      </c>
      <c r="Q17" s="1" t="s">
        <v>545</v>
      </c>
      <c r="R17" s="1" t="s">
        <v>546</v>
      </c>
      <c r="S17" s="1" t="s">
        <v>547</v>
      </c>
      <c r="T17" s="1" t="s">
        <v>554</v>
      </c>
      <c r="U17" s="1" t="s">
        <v>49</v>
      </c>
      <c r="V17" s="1" t="s">
        <v>49</v>
      </c>
      <c r="W17" s="1">
        <v>2005</v>
      </c>
      <c r="X17" s="1">
        <v>2030</v>
      </c>
      <c r="Y17" s="1">
        <v>5</v>
      </c>
      <c r="Z17" s="1" t="str">
        <f t="shared" si="0"/>
        <v>S2'Scenario2'datasample\China\Statistical data_C.xls|datasample\Korea\Statistical data_K.xls|datasample\Japan\Statistical data_J.xls|datasample\Russia\Statistical data_R.xlsdatasample\China\Unit Loading factors_C.xls|datasample\Korea\Unit Loading factors_K.xls|datasample\Japan\Unit Loading factors_J.xls|datasample\Russia\Unit Loading facotrs_R.xlsdatasample\China\Parameters_C.xls|datasample\Korea\Parameters_K.xls|datasample\Japan\Parameters_J.xls|datasample\Russia\Parameters_R.xlsdatasample\China\Future projection_C.xls|datasample\Korea\Future projection_K.xls|datasample\Japan\Future projection_J.xls|datasample\Russia\Future projection_R.xlsdatasample\China\Measure\Scenario2'_C.xls|datasample\Korea\Measure\Scenario2'_K.xls|datasample\Japan\Measure\Scenario2'_J.xls|datasample\Russia\Measure\Scenario2'_R.xlsYes|Yes|Yes|YesYes|Yes|Yes|Yes200520305</v>
      </c>
      <c r="AA17" s="338">
        <v>0</v>
      </c>
      <c r="AB17" s="339">
        <v>0</v>
      </c>
      <c r="AC17" s="340">
        <v>0</v>
      </c>
    </row>
    <row r="18" spans="2:29" ht="12.75">
      <c r="B18" s="29"/>
      <c r="C18" s="16" t="s">
        <v>30</v>
      </c>
      <c r="D18" s="6" t="s">
        <v>22</v>
      </c>
      <c r="E18" s="7"/>
      <c r="F18" s="456" t="s">
        <v>579</v>
      </c>
      <c r="G18" s="457"/>
      <c r="H18" s="457"/>
      <c r="I18" s="457"/>
      <c r="J18" s="458"/>
      <c r="K18" s="30"/>
      <c r="M18" s="52" t="s">
        <v>555</v>
      </c>
      <c r="N18" s="9" t="s">
        <v>27</v>
      </c>
      <c r="O18" s="53" t="s">
        <v>56</v>
      </c>
      <c r="P18" s="1" t="s">
        <v>544</v>
      </c>
      <c r="Q18" s="1" t="s">
        <v>545</v>
      </c>
      <c r="R18" s="1" t="s">
        <v>546</v>
      </c>
      <c r="S18" s="1" t="s">
        <v>547</v>
      </c>
      <c r="T18" s="1" t="s">
        <v>556</v>
      </c>
      <c r="U18" s="1" t="s">
        <v>49</v>
      </c>
      <c r="V18" s="1" t="s">
        <v>49</v>
      </c>
      <c r="W18" s="1">
        <v>2005</v>
      </c>
      <c r="X18" s="1">
        <v>2030</v>
      </c>
      <c r="Y18" s="1">
        <v>5</v>
      </c>
      <c r="Z18" s="1" t="str">
        <f t="shared" si="0"/>
        <v>S3Scenario3datasample\China\Statistical data_C.xls|datasample\Korea\Statistical data_K.xls|datasample\Japan\Statistical data_J.xls|datasample\Russia\Statistical data_R.xlsdatasample\China\Unit Loading factors_C.xls|datasample\Korea\Unit Loading factors_K.xls|datasample\Japan\Unit Loading factors_J.xls|datasample\Russia\Unit Loading facotrs_R.xlsdatasample\China\Parameters_C.xls|datasample\Korea\Parameters_K.xls|datasample\Japan\Parameters_J.xls|datasample\Russia\Parameters_R.xlsdatasample\China\Future projection_C.xls|datasample\Korea\Future projection_K.xls|datasample\Japan\Future projection_J.xls|datasample\Russia\Future projection_R.xlsdatasample\China\Measure\Scenario3_C.xls|datasample\Korea\Measure\Scenario3_K.xls|datasample\Japan\Measure\Scenario3_J.xls|datasample\Russia\Measure\Scenario3_R.xlsYes|Yes|Yes|YesYes|Yes|Yes|Yes200520305</v>
      </c>
      <c r="AA18" s="338">
        <v>1</v>
      </c>
      <c r="AB18" s="339">
        <v>2</v>
      </c>
      <c r="AC18" s="340">
        <v>2</v>
      </c>
    </row>
    <row r="19" spans="2:29" ht="12.75" customHeight="1" thickBot="1">
      <c r="B19" s="29"/>
      <c r="C19" s="16" t="s">
        <v>31</v>
      </c>
      <c r="D19" s="6" t="s">
        <v>24</v>
      </c>
      <c r="E19" s="7"/>
      <c r="F19" s="456" t="s">
        <v>580</v>
      </c>
      <c r="G19" s="457"/>
      <c r="H19" s="457"/>
      <c r="I19" s="457"/>
      <c r="J19" s="458"/>
      <c r="K19" s="30"/>
      <c r="M19" s="440" t="s">
        <v>557</v>
      </c>
      <c r="N19" s="441" t="s">
        <v>285</v>
      </c>
      <c r="O19" s="442" t="s">
        <v>56</v>
      </c>
      <c r="P19" s="1" t="s">
        <v>544</v>
      </c>
      <c r="Q19" s="1" t="s">
        <v>545</v>
      </c>
      <c r="R19" s="1" t="s">
        <v>546</v>
      </c>
      <c r="S19" s="1" t="s">
        <v>547</v>
      </c>
      <c r="T19" s="1" t="s">
        <v>558</v>
      </c>
      <c r="U19" s="1" t="s">
        <v>49</v>
      </c>
      <c r="V19" s="1" t="s">
        <v>49</v>
      </c>
      <c r="W19" s="1">
        <v>2005</v>
      </c>
      <c r="X19" s="1">
        <v>2030</v>
      </c>
      <c r="Y19" s="1">
        <v>5</v>
      </c>
      <c r="Z19" s="1" t="str">
        <f>M19&amp;N19&amp;O19&amp;P19&amp;Q19&amp;R19&amp;S19&amp;T19&amp;U19&amp;V19&amp;W19&amp;X19&amp;Y19</f>
        <v>S3'Scenario3'datasample\China\Statistical data_C.xls|datasample\Korea\Statistical data_K.xls|datasample\Japan\Statistical data_J.xls|datasample\Russia\Statistical data_R.xlsdatasample\China\Unit Loading factors_C.xls|datasample\Korea\Unit Loading factors_K.xls|datasample\Japan\Unit Loading factors_J.xls|datasample\Russia\Unit Loading facotrs_R.xlsdatasample\China\Parameters_C.xls|datasample\Korea\Parameters_K.xls|datasample\Japan\Parameters_J.xls|datasample\Russia\Parameters_R.xlsdatasample\China\Future projection_C.xls|datasample\Korea\Future projection_K.xls|datasample\Japan\Future projection_J.xls|datasample\Russia\Future projection_R.xlsdatasample\China\Measure\Scenario3'_C.xls|datasample\Korea\Measure\Scenario3'_K.xls|datasample\Japan\Measure\Scenario3'_J.xls|datasample\Russia\Measure\Scenario3'_R.xlsYes|Yes|Yes|YesYes|Yes|Yes|Yes200520305</v>
      </c>
      <c r="AA19" s="338">
        <v>0</v>
      </c>
      <c r="AB19" s="339">
        <v>0</v>
      </c>
      <c r="AC19" s="340">
        <v>0</v>
      </c>
    </row>
    <row r="20" spans="2:11" ht="12.75">
      <c r="B20" s="29"/>
      <c r="C20" s="38"/>
      <c r="D20" s="9"/>
      <c r="E20" s="9"/>
      <c r="F20" s="9"/>
      <c r="G20" s="9"/>
      <c r="H20" s="9"/>
      <c r="I20" s="9"/>
      <c r="J20" s="9"/>
      <c r="K20" s="30"/>
    </row>
    <row r="21" spans="2:11" ht="12.75">
      <c r="B21" s="29"/>
      <c r="C21" s="9" t="s">
        <v>52</v>
      </c>
      <c r="D21" s="9"/>
      <c r="E21" s="9"/>
      <c r="F21" s="9"/>
      <c r="G21" s="9"/>
      <c r="H21" s="9"/>
      <c r="I21" s="9"/>
      <c r="J21" s="9"/>
      <c r="K21" s="30"/>
    </row>
    <row r="22" spans="2:11" ht="13.5" thickBot="1">
      <c r="B22" s="29"/>
      <c r="C22" s="34" t="s">
        <v>14</v>
      </c>
      <c r="D22" s="35" t="s">
        <v>21</v>
      </c>
      <c r="E22" s="36"/>
      <c r="F22" s="37" t="s">
        <v>59</v>
      </c>
      <c r="G22" s="35"/>
      <c r="H22" s="35"/>
      <c r="I22" s="35"/>
      <c r="J22" s="35"/>
      <c r="K22" s="30"/>
    </row>
    <row r="23" spans="2:11" ht="12.75">
      <c r="B23" s="29"/>
      <c r="C23" s="16" t="s">
        <v>32</v>
      </c>
      <c r="D23" s="17" t="s">
        <v>1</v>
      </c>
      <c r="E23" s="18"/>
      <c r="F23" s="459" t="s">
        <v>581</v>
      </c>
      <c r="G23" s="460"/>
      <c r="H23" s="460"/>
      <c r="I23" s="460"/>
      <c r="J23" s="461"/>
      <c r="K23" s="30"/>
    </row>
    <row r="24" spans="2:11" ht="12.75">
      <c r="B24" s="29"/>
      <c r="C24" s="16" t="s">
        <v>33</v>
      </c>
      <c r="D24" s="6" t="s">
        <v>23</v>
      </c>
      <c r="E24" s="7"/>
      <c r="F24" s="456" t="s">
        <v>582</v>
      </c>
      <c r="G24" s="457"/>
      <c r="H24" s="457"/>
      <c r="I24" s="457"/>
      <c r="J24" s="458"/>
      <c r="K24" s="30"/>
    </row>
    <row r="25" spans="2:11" ht="12.75">
      <c r="B25" s="29"/>
      <c r="C25" s="16" t="s">
        <v>34</v>
      </c>
      <c r="D25" s="6" t="s">
        <v>22</v>
      </c>
      <c r="E25" s="7"/>
      <c r="F25" s="456" t="s">
        <v>583</v>
      </c>
      <c r="G25" s="457"/>
      <c r="H25" s="457"/>
      <c r="I25" s="457"/>
      <c r="J25" s="458"/>
      <c r="K25" s="30"/>
    </row>
    <row r="26" spans="2:11" ht="12.75">
      <c r="B26" s="29"/>
      <c r="C26" s="16" t="s">
        <v>35</v>
      </c>
      <c r="D26" s="6" t="s">
        <v>24</v>
      </c>
      <c r="E26" s="7"/>
      <c r="F26" s="456" t="s">
        <v>584</v>
      </c>
      <c r="G26" s="457"/>
      <c r="H26" s="457"/>
      <c r="I26" s="457"/>
      <c r="J26" s="458"/>
      <c r="K26" s="30"/>
    </row>
    <row r="27" spans="2:11" ht="12.75">
      <c r="B27" s="29"/>
      <c r="C27" s="38"/>
      <c r="D27" s="9"/>
      <c r="E27" s="9"/>
      <c r="F27" s="9"/>
      <c r="G27" s="9"/>
      <c r="H27" s="9"/>
      <c r="I27" s="9"/>
      <c r="J27" s="9"/>
      <c r="K27" s="30"/>
    </row>
    <row r="28" spans="2:11" ht="12.75">
      <c r="B28" s="29"/>
      <c r="C28" s="9" t="s">
        <v>60</v>
      </c>
      <c r="D28" s="9"/>
      <c r="E28" s="9"/>
      <c r="F28" s="9"/>
      <c r="G28" s="9"/>
      <c r="H28" s="9"/>
      <c r="I28" s="9"/>
      <c r="J28" s="9"/>
      <c r="K28" s="30"/>
    </row>
    <row r="29" spans="2:11" ht="13.5" thickBot="1">
      <c r="B29" s="29"/>
      <c r="C29" s="34" t="s">
        <v>14</v>
      </c>
      <c r="D29" s="35" t="s">
        <v>21</v>
      </c>
      <c r="E29" s="36"/>
      <c r="F29" s="37" t="s">
        <v>59</v>
      </c>
      <c r="G29" s="35"/>
      <c r="H29" s="35"/>
      <c r="I29" s="35"/>
      <c r="J29" s="35"/>
      <c r="K29" s="30"/>
    </row>
    <row r="30" spans="2:11" ht="12.75">
      <c r="B30" s="29"/>
      <c r="C30" s="16" t="s">
        <v>36</v>
      </c>
      <c r="D30" s="17" t="s">
        <v>1</v>
      </c>
      <c r="E30" s="18"/>
      <c r="F30" s="459" t="s">
        <v>585</v>
      </c>
      <c r="G30" s="460"/>
      <c r="H30" s="460"/>
      <c r="I30" s="460"/>
      <c r="J30" s="461"/>
      <c r="K30" s="30"/>
    </row>
    <row r="31" spans="2:11" ht="12.75">
      <c r="B31" s="29"/>
      <c r="C31" s="16" t="s">
        <v>37</v>
      </c>
      <c r="D31" s="6" t="s">
        <v>23</v>
      </c>
      <c r="E31" s="7"/>
      <c r="F31" s="456" t="s">
        <v>586</v>
      </c>
      <c r="G31" s="457"/>
      <c r="H31" s="457"/>
      <c r="I31" s="457"/>
      <c r="J31" s="458"/>
      <c r="K31" s="30"/>
    </row>
    <row r="32" spans="2:11" ht="12.75">
      <c r="B32" s="29"/>
      <c r="C32" s="16" t="s">
        <v>38</v>
      </c>
      <c r="D32" s="6" t="s">
        <v>22</v>
      </c>
      <c r="E32" s="7"/>
      <c r="F32" s="456" t="s">
        <v>587</v>
      </c>
      <c r="G32" s="457"/>
      <c r="H32" s="457"/>
      <c r="I32" s="457"/>
      <c r="J32" s="458"/>
      <c r="K32" s="30"/>
    </row>
    <row r="33" spans="2:17" ht="12.75">
      <c r="B33" s="29"/>
      <c r="C33" s="16" t="s">
        <v>39</v>
      </c>
      <c r="D33" s="6" t="s">
        <v>24</v>
      </c>
      <c r="E33" s="7"/>
      <c r="F33" s="456" t="s">
        <v>588</v>
      </c>
      <c r="G33" s="457"/>
      <c r="H33" s="457"/>
      <c r="I33" s="457"/>
      <c r="J33" s="458"/>
      <c r="K33" s="30"/>
      <c r="P33" s="1">
        <f>IF(C_11="No",0,IF(AND(File_11&lt;&gt;"",File_21&lt;&gt;"",File_31&lt;&gt;"",File_41&lt;&gt;""),2,IF(File_11&lt;&gt;"",1,-1)))</f>
        <v>2</v>
      </c>
      <c r="Q33" s="1" t="str">
        <f>IF(C_11="Yes",1,0)&amp;P33</f>
        <v>12</v>
      </c>
    </row>
    <row r="34" spans="2:17" ht="12.75">
      <c r="B34" s="29"/>
      <c r="C34" s="38"/>
      <c r="D34" s="9"/>
      <c r="E34" s="9"/>
      <c r="K34" s="30"/>
      <c r="P34" s="1">
        <f>IF(C_12="No",0,IF(AND(File_12&lt;&gt;"",File_22&lt;&gt;"",File_32&lt;&gt;"",File_42&lt;&gt;""),2,IF(File_12&lt;&gt;"",1,-1)))</f>
        <v>2</v>
      </c>
      <c r="Q34" s="1" t="str">
        <f>IF(C_12="Yes",1,0)&amp;P34</f>
        <v>12</v>
      </c>
    </row>
    <row r="35" spans="2:17" ht="12.75">
      <c r="B35" s="29"/>
      <c r="C35" s="56" t="s">
        <v>65</v>
      </c>
      <c r="D35" s="57"/>
      <c r="E35" s="57"/>
      <c r="F35" s="9"/>
      <c r="G35" s="9"/>
      <c r="H35" s="9"/>
      <c r="I35" s="9"/>
      <c r="J35" s="9"/>
      <c r="K35" s="30"/>
      <c r="P35" s="1">
        <f>IF(C_13="No",0,IF(AND(File_13&lt;&gt;"",File_23&lt;&gt;"",File_33&lt;&gt;"",File_43&lt;&gt;""),2,IF(File_13&lt;&gt;"",1,-1)))</f>
        <v>2</v>
      </c>
      <c r="Q35" s="1" t="str">
        <f>IF(C_13="Yes",1,0)&amp;P35</f>
        <v>12</v>
      </c>
    </row>
    <row r="36" spans="2:17" ht="13.5" thickBot="1">
      <c r="B36" s="29"/>
      <c r="C36" s="59" t="s">
        <v>64</v>
      </c>
      <c r="D36" s="60" t="s">
        <v>62</v>
      </c>
      <c r="E36" s="61" t="s">
        <v>54</v>
      </c>
      <c r="F36" s="9" t="s">
        <v>286</v>
      </c>
      <c r="G36" s="9"/>
      <c r="H36" s="9"/>
      <c r="I36" s="9"/>
      <c r="J36" s="9"/>
      <c r="K36" s="30"/>
      <c r="P36" s="1">
        <f>IF(C_14="No",0,IF(AND(File_14&lt;&gt;"",File_24&lt;&gt;"",File_34&lt;&gt;"",File_44&lt;&gt;""),2,IF(File_14&lt;&gt;"",1,-1)))</f>
        <v>2</v>
      </c>
      <c r="Q36" s="1" t="str">
        <f>IF(C_14="Yes",1,0)&amp;P36</f>
        <v>12</v>
      </c>
    </row>
    <row r="37" spans="2:11" ht="12.75">
      <c r="B37" s="29"/>
      <c r="C37" s="16" t="s">
        <v>66</v>
      </c>
      <c r="D37" s="17" t="s">
        <v>1</v>
      </c>
      <c r="E37" s="55" t="s">
        <v>593</v>
      </c>
      <c r="G37" s="44" t="s">
        <v>57</v>
      </c>
      <c r="H37" s="9"/>
      <c r="I37" s="9"/>
      <c r="J37" s="9"/>
      <c r="K37" s="30"/>
    </row>
    <row r="38" spans="2:11" ht="12.75">
      <c r="B38" s="29"/>
      <c r="C38" s="16" t="s">
        <v>67</v>
      </c>
      <c r="D38" s="6" t="s">
        <v>23</v>
      </c>
      <c r="E38" s="55" t="s">
        <v>593</v>
      </c>
      <c r="H38" s="9"/>
      <c r="I38" s="9"/>
      <c r="J38" s="9"/>
      <c r="K38" s="30"/>
    </row>
    <row r="39" spans="2:11" ht="12.75">
      <c r="B39" s="29"/>
      <c r="C39" s="16" t="s">
        <v>68</v>
      </c>
      <c r="D39" s="6" t="s">
        <v>22</v>
      </c>
      <c r="E39" s="55" t="s">
        <v>593</v>
      </c>
      <c r="F39" s="474" t="s">
        <v>288</v>
      </c>
      <c r="G39" s="475"/>
      <c r="H39" s="475"/>
      <c r="I39" s="475"/>
      <c r="J39" s="475"/>
      <c r="K39" s="30"/>
    </row>
    <row r="40" spans="2:11" ht="12.75">
      <c r="B40" s="29"/>
      <c r="C40" s="16" t="s">
        <v>69</v>
      </c>
      <c r="D40" s="6" t="s">
        <v>24</v>
      </c>
      <c r="E40" s="55" t="s">
        <v>593</v>
      </c>
      <c r="F40" s="474"/>
      <c r="G40" s="475"/>
      <c r="H40" s="475"/>
      <c r="I40" s="475"/>
      <c r="J40" s="475"/>
      <c r="K40" s="30"/>
    </row>
    <row r="41" spans="2:11" ht="12.75">
      <c r="B41" s="29"/>
      <c r="C41" s="38"/>
      <c r="D41" s="9"/>
      <c r="E41" s="9"/>
      <c r="K41" s="30"/>
    </row>
    <row r="42" spans="2:11" ht="12.75">
      <c r="B42" s="29"/>
      <c r="C42" s="9" t="s">
        <v>61</v>
      </c>
      <c r="D42" s="9"/>
      <c r="E42" s="9"/>
      <c r="F42" s="9"/>
      <c r="G42" s="9"/>
      <c r="H42" s="9"/>
      <c r="I42" s="9"/>
      <c r="J42" s="9"/>
      <c r="K42" s="30"/>
    </row>
    <row r="43" spans="2:11" ht="13.5" thickBot="1">
      <c r="B43" s="29"/>
      <c r="C43" s="34" t="s">
        <v>14</v>
      </c>
      <c r="D43" s="35" t="s">
        <v>21</v>
      </c>
      <c r="E43" s="36"/>
      <c r="F43" s="37" t="s">
        <v>59</v>
      </c>
      <c r="G43" s="35"/>
      <c r="H43" s="35"/>
      <c r="I43" s="35"/>
      <c r="J43" s="35"/>
      <c r="K43" s="30"/>
    </row>
    <row r="44" spans="2:11" ht="12.75">
      <c r="B44" s="29"/>
      <c r="C44" s="16" t="s">
        <v>40</v>
      </c>
      <c r="D44" s="17" t="s">
        <v>1</v>
      </c>
      <c r="E44" s="18"/>
      <c r="F44" s="459" t="s">
        <v>589</v>
      </c>
      <c r="G44" s="460"/>
      <c r="H44" s="460"/>
      <c r="I44" s="460"/>
      <c r="J44" s="461"/>
      <c r="K44" s="30"/>
    </row>
    <row r="45" spans="2:11" ht="12.75">
      <c r="B45" s="29"/>
      <c r="C45" s="16" t="s">
        <v>41</v>
      </c>
      <c r="D45" s="6" t="s">
        <v>23</v>
      </c>
      <c r="E45" s="7"/>
      <c r="F45" s="456" t="s">
        <v>590</v>
      </c>
      <c r="G45" s="457"/>
      <c r="H45" s="457"/>
      <c r="I45" s="457"/>
      <c r="J45" s="458"/>
      <c r="K45" s="30"/>
    </row>
    <row r="46" spans="2:11" ht="12.75">
      <c r="B46" s="29"/>
      <c r="C46" s="16" t="s">
        <v>42</v>
      </c>
      <c r="D46" s="6" t="s">
        <v>22</v>
      </c>
      <c r="E46" s="7"/>
      <c r="F46" s="456" t="s">
        <v>591</v>
      </c>
      <c r="G46" s="457"/>
      <c r="H46" s="457"/>
      <c r="I46" s="457"/>
      <c r="J46" s="458"/>
      <c r="K46" s="30"/>
    </row>
    <row r="47" spans="2:11" ht="12.75">
      <c r="B47" s="29"/>
      <c r="C47" s="16" t="s">
        <v>43</v>
      </c>
      <c r="D47" s="6" t="s">
        <v>24</v>
      </c>
      <c r="E47" s="7"/>
      <c r="F47" s="456" t="s">
        <v>592</v>
      </c>
      <c r="G47" s="457"/>
      <c r="H47" s="457"/>
      <c r="I47" s="457"/>
      <c r="J47" s="458"/>
      <c r="K47" s="30"/>
    </row>
    <row r="48" spans="2:11" ht="12.75">
      <c r="B48" s="29"/>
      <c r="C48" s="9"/>
      <c r="D48" s="9"/>
      <c r="E48" s="9"/>
      <c r="F48" s="9"/>
      <c r="G48" s="9"/>
      <c r="H48" s="9"/>
      <c r="I48" s="9"/>
      <c r="J48" s="9"/>
      <c r="K48" s="30"/>
    </row>
    <row r="49" spans="2:11" ht="12.75">
      <c r="B49" s="29"/>
      <c r="C49" s="9" t="s">
        <v>63</v>
      </c>
      <c r="D49" s="9"/>
      <c r="E49" s="9"/>
      <c r="F49" s="9"/>
      <c r="G49" s="9"/>
      <c r="H49" s="9"/>
      <c r="I49" s="9"/>
      <c r="J49" s="9"/>
      <c r="K49" s="30"/>
    </row>
    <row r="50" spans="2:11" ht="13.5" thickBot="1">
      <c r="B50" s="29"/>
      <c r="C50" s="34" t="s">
        <v>14</v>
      </c>
      <c r="D50" s="35" t="s">
        <v>21</v>
      </c>
      <c r="E50" s="36"/>
      <c r="F50" s="37" t="s">
        <v>59</v>
      </c>
      <c r="G50" s="35"/>
      <c r="H50" s="35"/>
      <c r="I50" s="35"/>
      <c r="J50" s="35"/>
      <c r="K50" s="30"/>
    </row>
    <row r="51" spans="2:11" ht="12.75">
      <c r="B51" s="29"/>
      <c r="C51" s="16" t="s">
        <v>79</v>
      </c>
      <c r="D51" s="17" t="s">
        <v>1</v>
      </c>
      <c r="E51" s="18"/>
      <c r="F51" s="459" t="s">
        <v>622</v>
      </c>
      <c r="G51" s="460"/>
      <c r="H51" s="460"/>
      <c r="I51" s="460"/>
      <c r="J51" s="461"/>
      <c r="K51" s="30"/>
    </row>
    <row r="52" spans="2:11" ht="12.75">
      <c r="B52" s="29"/>
      <c r="C52" s="16" t="s">
        <v>80</v>
      </c>
      <c r="D52" s="6" t="s">
        <v>23</v>
      </c>
      <c r="E52" s="7"/>
      <c r="F52" s="456" t="s">
        <v>623</v>
      </c>
      <c r="G52" s="457"/>
      <c r="H52" s="457"/>
      <c r="I52" s="457"/>
      <c r="J52" s="458"/>
      <c r="K52" s="30"/>
    </row>
    <row r="53" spans="2:11" ht="12.75">
      <c r="B53" s="29"/>
      <c r="C53" s="16" t="s">
        <v>81</v>
      </c>
      <c r="D53" s="6" t="s">
        <v>22</v>
      </c>
      <c r="E53" s="7"/>
      <c r="F53" s="456" t="s">
        <v>624</v>
      </c>
      <c r="G53" s="457"/>
      <c r="H53" s="457"/>
      <c r="I53" s="457"/>
      <c r="J53" s="458"/>
      <c r="K53" s="30"/>
    </row>
    <row r="54" spans="2:11" ht="12.75">
      <c r="B54" s="29"/>
      <c r="C54" s="16" t="s">
        <v>82</v>
      </c>
      <c r="D54" s="6" t="s">
        <v>24</v>
      </c>
      <c r="E54" s="7"/>
      <c r="F54" s="456" t="s">
        <v>625</v>
      </c>
      <c r="G54" s="457"/>
      <c r="H54" s="457"/>
      <c r="I54" s="457"/>
      <c r="J54" s="458"/>
      <c r="K54" s="30"/>
    </row>
    <row r="55" spans="2:11" ht="12.75">
      <c r="B55" s="29"/>
      <c r="C55" s="9"/>
      <c r="D55" s="9"/>
      <c r="E55" s="9"/>
      <c r="F55" s="9"/>
      <c r="G55" s="9"/>
      <c r="H55" s="9"/>
      <c r="I55" s="9"/>
      <c r="J55" s="9"/>
      <c r="K55" s="30"/>
    </row>
    <row r="56" spans="2:11" ht="12.75">
      <c r="B56" s="29"/>
      <c r="C56" s="56" t="s">
        <v>70</v>
      </c>
      <c r="D56" s="57"/>
      <c r="E56" s="57"/>
      <c r="F56" s="58"/>
      <c r="G56" s="58"/>
      <c r="H56" s="9"/>
      <c r="I56" s="9"/>
      <c r="J56" s="9"/>
      <c r="K56" s="30"/>
    </row>
    <row r="57" spans="2:11" ht="13.5" thickBot="1">
      <c r="B57" s="29"/>
      <c r="C57" s="59" t="s">
        <v>64</v>
      </c>
      <c r="D57" s="60" t="s">
        <v>71</v>
      </c>
      <c r="E57" s="60"/>
      <c r="F57" s="60" t="s">
        <v>15</v>
      </c>
      <c r="G57" s="60" t="s">
        <v>55</v>
      </c>
      <c r="H57" s="9"/>
      <c r="I57" s="9"/>
      <c r="J57" s="9"/>
      <c r="K57" s="30"/>
    </row>
    <row r="58" spans="2:11" ht="12.75">
      <c r="B58" s="29"/>
      <c r="C58" s="16" t="s">
        <v>72</v>
      </c>
      <c r="D58" s="43" t="s">
        <v>54</v>
      </c>
      <c r="E58" s="17" t="s">
        <v>1</v>
      </c>
      <c r="F58" s="10" t="s">
        <v>20</v>
      </c>
      <c r="G58" s="14" t="s">
        <v>593</v>
      </c>
      <c r="H58" s="9"/>
      <c r="I58" s="12" t="s">
        <v>58</v>
      </c>
      <c r="K58" s="30"/>
    </row>
    <row r="59" spans="2:11" ht="12.75">
      <c r="B59" s="29"/>
      <c r="C59" s="16" t="s">
        <v>73</v>
      </c>
      <c r="D59" s="4" t="s">
        <v>53</v>
      </c>
      <c r="E59" s="6" t="s">
        <v>23</v>
      </c>
      <c r="F59" s="10" t="s">
        <v>20</v>
      </c>
      <c r="G59" s="14" t="s">
        <v>593</v>
      </c>
      <c r="H59" s="9"/>
      <c r="I59" s="12" t="s">
        <v>287</v>
      </c>
      <c r="K59" s="30"/>
    </row>
    <row r="60" spans="2:11" ht="12.75">
      <c r="B60" s="29"/>
      <c r="C60" s="16" t="s">
        <v>74</v>
      </c>
      <c r="D60" s="4"/>
      <c r="E60" s="6" t="s">
        <v>22</v>
      </c>
      <c r="F60" s="10" t="s">
        <v>20</v>
      </c>
      <c r="G60" s="14" t="s">
        <v>593</v>
      </c>
      <c r="H60" s="9"/>
      <c r="I60" s="45" t="s">
        <v>57</v>
      </c>
      <c r="J60" s="9"/>
      <c r="K60" s="30"/>
    </row>
    <row r="61" spans="2:11" ht="12.75">
      <c r="B61" s="29"/>
      <c r="C61" s="16" t="s">
        <v>75</v>
      </c>
      <c r="D61" s="5"/>
      <c r="E61" s="6" t="s">
        <v>24</v>
      </c>
      <c r="F61" s="10" t="s">
        <v>20</v>
      </c>
      <c r="G61" s="14" t="s">
        <v>593</v>
      </c>
      <c r="I61" s="9"/>
      <c r="J61" s="9"/>
      <c r="K61" s="30"/>
    </row>
    <row r="62" spans="2:11" ht="12.75">
      <c r="B62" s="29"/>
      <c r="C62" s="16" t="s">
        <v>76</v>
      </c>
      <c r="D62" s="3" t="s">
        <v>17</v>
      </c>
      <c r="E62" s="2" t="s">
        <v>18</v>
      </c>
      <c r="F62" s="10" t="s">
        <v>2</v>
      </c>
      <c r="G62" s="15">
        <v>2005</v>
      </c>
      <c r="I62" s="9"/>
      <c r="J62" s="9"/>
      <c r="K62" s="30"/>
    </row>
    <row r="63" spans="2:12" ht="12.75" customHeight="1">
      <c r="B63" s="29"/>
      <c r="C63" s="16" t="s">
        <v>77</v>
      </c>
      <c r="D63" s="5"/>
      <c r="E63" s="2" t="s">
        <v>19</v>
      </c>
      <c r="F63" s="10" t="s">
        <v>2</v>
      </c>
      <c r="G63" s="15">
        <v>2030</v>
      </c>
      <c r="H63" s="476" t="s">
        <v>288</v>
      </c>
      <c r="I63" s="476"/>
      <c r="J63" s="476"/>
      <c r="K63" s="250"/>
      <c r="L63" s="249"/>
    </row>
    <row r="64" spans="2:12" ht="14.25" customHeight="1">
      <c r="B64" s="29"/>
      <c r="C64" s="16" t="s">
        <v>78</v>
      </c>
      <c r="D64" s="5" t="s">
        <v>16</v>
      </c>
      <c r="E64" s="5"/>
      <c r="F64" s="13" t="s">
        <v>2</v>
      </c>
      <c r="G64" s="14">
        <v>5</v>
      </c>
      <c r="H64" s="476"/>
      <c r="I64" s="476"/>
      <c r="J64" s="476"/>
      <c r="K64" s="250"/>
      <c r="L64" s="249"/>
    </row>
    <row r="65" spans="2:12" ht="14.25" customHeight="1">
      <c r="B65" s="29"/>
      <c r="C65" s="412" t="s">
        <v>486</v>
      </c>
      <c r="D65" s="413" t="s">
        <v>576</v>
      </c>
      <c r="E65" s="413"/>
      <c r="F65" s="414" t="s">
        <v>487</v>
      </c>
      <c r="G65" s="415" t="s">
        <v>577</v>
      </c>
      <c r="H65" s="476"/>
      <c r="I65" s="476"/>
      <c r="J65" s="476"/>
      <c r="K65" s="250"/>
      <c r="L65" s="249"/>
    </row>
    <row r="66" spans="2:11" ht="13.5" thickBot="1">
      <c r="B66" s="31"/>
      <c r="C66" s="32"/>
      <c r="D66" s="32"/>
      <c r="E66" s="32"/>
      <c r="F66" s="32"/>
      <c r="G66" s="32"/>
      <c r="H66" s="477"/>
      <c r="I66" s="477"/>
      <c r="J66" s="477"/>
      <c r="K66" s="33"/>
    </row>
  </sheetData>
  <sheetProtection/>
  <mergeCells count="29">
    <mergeCell ref="H63:J66"/>
    <mergeCell ref="I6:J6"/>
    <mergeCell ref="F44:J44"/>
    <mergeCell ref="F45:J45"/>
    <mergeCell ref="F46:J46"/>
    <mergeCell ref="F16:J16"/>
    <mergeCell ref="F17:J17"/>
    <mergeCell ref="F18:J18"/>
    <mergeCell ref="F54:J54"/>
    <mergeCell ref="F51:J51"/>
    <mergeCell ref="F52:J52"/>
    <mergeCell ref="F53:J53"/>
    <mergeCell ref="AB3:AB11"/>
    <mergeCell ref="AC3:AC11"/>
    <mergeCell ref="F47:J47"/>
    <mergeCell ref="F30:J30"/>
    <mergeCell ref="F31:J31"/>
    <mergeCell ref="F32:J32"/>
    <mergeCell ref="F33:J33"/>
    <mergeCell ref="F39:J40"/>
    <mergeCell ref="AA3:AA11"/>
    <mergeCell ref="F24:J24"/>
    <mergeCell ref="F25:J25"/>
    <mergeCell ref="F26:J26"/>
    <mergeCell ref="F23:J23"/>
    <mergeCell ref="F19:J19"/>
    <mergeCell ref="F9:J9"/>
    <mergeCell ref="F10:J10"/>
    <mergeCell ref="F11:J11"/>
  </mergeCells>
  <conditionalFormatting sqref="E37:E40">
    <cfRule type="expression" priority="90" dxfId="29" stopIfTrue="1">
      <formula>OR(F16="",F23="",F30="")</formula>
    </cfRule>
  </conditionalFormatting>
  <conditionalFormatting sqref="G58:G61">
    <cfRule type="expression" priority="91" dxfId="29" stopIfTrue="1">
      <formula>OR(F16="",F23="",F30="",F44="")</formula>
    </cfRule>
  </conditionalFormatting>
  <conditionalFormatting sqref="AA14:AA18">
    <cfRule type="expression" priority="55" dxfId="30" stopIfTrue="1">
      <formula>AA14=0</formula>
    </cfRule>
    <cfRule type="expression" priority="56" dxfId="31" stopIfTrue="1">
      <formula>AND(AA14&gt;0,COUNTIF(GWB,AA14)&gt;1)</formula>
    </cfRule>
  </conditionalFormatting>
  <conditionalFormatting sqref="AB14:AB18">
    <cfRule type="expression" priority="57" dxfId="32" stopIfTrue="1">
      <formula>AND(AB14&gt;0,COUNTIF(GTC,AB14)&gt;1)</formula>
    </cfRule>
    <cfRule type="cellIs" priority="58" dxfId="30" operator="equal" stopIfTrue="1">
      <formula>0</formula>
    </cfRule>
  </conditionalFormatting>
  <conditionalFormatting sqref="AC14:AC18">
    <cfRule type="expression" priority="59" dxfId="32" stopIfTrue="1">
      <formula>AND(AC14&gt;0,COUNTIF(GSC,AC14)&gt;1)</formula>
    </cfRule>
    <cfRule type="cellIs" priority="60" dxfId="30" operator="equal" stopIfTrue="1">
      <formula>0</formula>
    </cfRule>
  </conditionalFormatting>
  <conditionalFormatting sqref="I6:J6">
    <cfRule type="cellIs" priority="92" dxfId="33" operator="equal" stopIfTrue="1">
      <formula>"New"</formula>
    </cfRule>
    <cfRule type="cellIs" priority="93" dxfId="34" operator="equal" stopIfTrue="1">
      <formula>"Existing"</formula>
    </cfRule>
  </conditionalFormatting>
  <conditionalFormatting sqref="AA19">
    <cfRule type="expression" priority="1" dxfId="30" stopIfTrue="1">
      <formula>AA19=0</formula>
    </cfRule>
    <cfRule type="expression" priority="2" dxfId="31" stopIfTrue="1">
      <formula>AND(AA19&gt;0,COUNTIF(GWB,AA19)&gt;1)</formula>
    </cfRule>
  </conditionalFormatting>
  <conditionalFormatting sqref="AB19">
    <cfRule type="expression" priority="3" dxfId="32" stopIfTrue="1">
      <formula>AND(AB19&gt;0,COUNTIF(GTC,AB19)&gt;1)</formula>
    </cfRule>
    <cfRule type="cellIs" priority="4" dxfId="30" operator="equal" stopIfTrue="1">
      <formula>0</formula>
    </cfRule>
  </conditionalFormatting>
  <conditionalFormatting sqref="AC19">
    <cfRule type="expression" priority="5" dxfId="32" stopIfTrue="1">
      <formula>AND(AC19&gt;0,COUNTIF(GSC,AC19)&gt;1)</formula>
    </cfRule>
    <cfRule type="cellIs" priority="6" dxfId="30" operator="equal" stopIfTrue="1">
      <formula>0</formula>
    </cfRule>
  </conditionalFormatting>
  <dataValidations count="6">
    <dataValidation type="list" allowBlank="1" showInputMessage="1" showErrorMessage="1" sqref="E37:E40 G58:G61">
      <formula1>"Yes,No"</formula1>
    </dataValidation>
    <dataValidation type="list" operator="equal" allowBlank="1" showInputMessage="1" showErrorMessage="1" sqref="G64">
      <formula1>"1,5"</formula1>
    </dataValidation>
    <dataValidation type="custom" allowBlank="1" showInputMessage="1" showErrorMessage="1" errorTitle="Input Error" error="Please input five multiples." sqref="G62:G63">
      <formula1>G62=CEILING(G62,5)</formula1>
    </dataValidation>
    <dataValidation type="list" operator="equal" allowBlank="1" showInputMessage="1" showErrorMessage="1" sqref="G65">
      <formula1>"Free"</formula1>
    </dataValidation>
    <dataValidation type="whole" operator="greaterThanOrEqual" allowBlank="1" showInputMessage="1" showErrorMessage="1" sqref="AB14:AC19">
      <formula1>0</formula1>
    </dataValidation>
    <dataValidation type="list" operator="greaterThanOrEqual" allowBlank="1" showInputMessage="1" showErrorMessage="1" sqref="AA14:AA19">
      <formula1>"0,1"</formula1>
    </dataValidation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60"/>
  </sheetPr>
  <dimension ref="B2:F81"/>
  <sheetViews>
    <sheetView zoomScalePageLayoutView="0" workbookViewId="0" topLeftCell="A1">
      <selection activeCell="G7" sqref="G7"/>
    </sheetView>
  </sheetViews>
  <sheetFormatPr defaultColWidth="9.00390625" defaultRowHeight="13.5"/>
  <cols>
    <col min="2" max="2" width="7.875" style="0" customWidth="1"/>
    <col min="3" max="3" width="6.125" style="0" bestFit="1" customWidth="1"/>
    <col min="4" max="4" width="10.375" style="0" customWidth="1"/>
    <col min="5" max="5" width="10.625" style="0" bestFit="1" customWidth="1"/>
    <col min="6" max="6" width="10.375" style="0" customWidth="1"/>
  </cols>
  <sheetData>
    <row r="2" ht="13.5">
      <c r="B2" t="s">
        <v>297</v>
      </c>
    </row>
    <row r="3" spans="2:6" ht="27">
      <c r="B3" s="254" t="s">
        <v>62</v>
      </c>
      <c r="C3" s="252" t="s">
        <v>296</v>
      </c>
      <c r="D3" s="251" t="s">
        <v>301</v>
      </c>
      <c r="E3" s="253" t="s">
        <v>300</v>
      </c>
      <c r="F3" s="263" t="s">
        <v>302</v>
      </c>
    </row>
    <row r="4" spans="2:6" ht="13.5">
      <c r="B4" s="270" t="s">
        <v>213</v>
      </c>
      <c r="C4" s="255" t="s">
        <v>289</v>
      </c>
      <c r="D4" s="260">
        <v>31</v>
      </c>
      <c r="E4" s="267">
        <v>2330</v>
      </c>
      <c r="F4" s="264">
        <v>34</v>
      </c>
    </row>
    <row r="5" spans="2:6" ht="13.5">
      <c r="B5" s="271" t="s">
        <v>293</v>
      </c>
      <c r="C5" s="256" t="s">
        <v>290</v>
      </c>
      <c r="D5" s="261">
        <v>16</v>
      </c>
      <c r="E5" s="268">
        <v>167</v>
      </c>
      <c r="F5" s="265">
        <v>18</v>
      </c>
    </row>
    <row r="6" spans="2:6" ht="13.5">
      <c r="B6" s="273" t="s">
        <v>294</v>
      </c>
      <c r="C6" s="256" t="s">
        <v>291</v>
      </c>
      <c r="D6" s="261">
        <v>47</v>
      </c>
      <c r="E6" s="268">
        <v>557</v>
      </c>
      <c r="F6" s="265">
        <v>31</v>
      </c>
    </row>
    <row r="7" spans="2:6" ht="13.5">
      <c r="B7" s="272" t="s">
        <v>295</v>
      </c>
      <c r="C7" s="257" t="s">
        <v>292</v>
      </c>
      <c r="D7" s="262">
        <v>1</v>
      </c>
      <c r="E7" s="269">
        <v>17</v>
      </c>
      <c r="F7" s="266">
        <v>17</v>
      </c>
    </row>
    <row r="9" spans="4:5" ht="13.5">
      <c r="D9" s="258" t="s">
        <v>298</v>
      </c>
      <c r="E9" s="274" t="s">
        <v>22</v>
      </c>
    </row>
    <row r="10" ht="13.5">
      <c r="D10" s="258" t="s">
        <v>299</v>
      </c>
    </row>
    <row r="18" spans="2:3" ht="13.5">
      <c r="B18" s="259"/>
      <c r="C18" s="259"/>
    </row>
    <row r="19" spans="2:3" ht="13.5">
      <c r="B19" s="259"/>
      <c r="C19" s="259"/>
    </row>
    <row r="20" spans="2:3" ht="13.5">
      <c r="B20" s="259"/>
      <c r="C20" s="259"/>
    </row>
    <row r="21" spans="2:3" ht="13.5">
      <c r="B21" s="259"/>
      <c r="C21" s="259"/>
    </row>
    <row r="22" spans="2:3" ht="13.5">
      <c r="B22" s="259"/>
      <c r="C22" s="259"/>
    </row>
    <row r="23" spans="2:3" ht="13.5">
      <c r="B23" s="259"/>
      <c r="C23" s="259"/>
    </row>
    <row r="24" spans="2:3" ht="13.5">
      <c r="B24" s="259"/>
      <c r="C24" s="259"/>
    </row>
    <row r="25" spans="2:3" ht="13.5">
      <c r="B25" s="259"/>
      <c r="C25" s="259"/>
    </row>
    <row r="26" spans="2:3" ht="13.5">
      <c r="B26" s="259"/>
      <c r="C26" s="259"/>
    </row>
    <row r="27" spans="2:3" ht="13.5">
      <c r="B27" s="259"/>
      <c r="C27" s="259"/>
    </row>
    <row r="28" spans="2:3" ht="13.5">
      <c r="B28" s="259"/>
      <c r="C28" s="259"/>
    </row>
    <row r="29" spans="2:3" ht="13.5">
      <c r="B29" s="259"/>
      <c r="C29" s="259"/>
    </row>
    <row r="30" spans="2:3" ht="13.5">
      <c r="B30" s="259"/>
      <c r="C30" s="259"/>
    </row>
    <row r="31" spans="2:3" ht="13.5">
      <c r="B31" s="259"/>
      <c r="C31" s="259"/>
    </row>
    <row r="32" spans="2:3" ht="13.5">
      <c r="B32" s="259"/>
      <c r="C32" s="259"/>
    </row>
    <row r="33" spans="2:3" ht="13.5">
      <c r="B33" s="259"/>
      <c r="C33" s="259"/>
    </row>
    <row r="34" spans="2:3" ht="13.5">
      <c r="B34" s="259"/>
      <c r="C34" s="259"/>
    </row>
    <row r="35" spans="2:3" ht="13.5">
      <c r="B35" s="259"/>
      <c r="C35" s="259"/>
    </row>
    <row r="36" spans="2:3" ht="13.5">
      <c r="B36" s="259"/>
      <c r="C36" s="259"/>
    </row>
    <row r="37" spans="2:3" ht="13.5">
      <c r="B37" s="259"/>
      <c r="C37" s="259"/>
    </row>
    <row r="38" spans="2:3" ht="13.5">
      <c r="B38" s="259"/>
      <c r="C38" s="259"/>
    </row>
    <row r="39" spans="2:3" ht="13.5">
      <c r="B39" s="259"/>
      <c r="C39" s="259"/>
    </row>
    <row r="40" spans="2:3" ht="13.5">
      <c r="B40" s="259"/>
      <c r="C40" s="259"/>
    </row>
    <row r="41" spans="2:3" ht="13.5">
      <c r="B41" s="259"/>
      <c r="C41" s="259"/>
    </row>
    <row r="42" spans="2:3" ht="13.5">
      <c r="B42" s="259"/>
      <c r="C42" s="259"/>
    </row>
    <row r="43" spans="2:3" ht="13.5">
      <c r="B43" s="259"/>
      <c r="C43" s="259"/>
    </row>
    <row r="44" spans="2:3" ht="13.5">
      <c r="B44" s="259"/>
      <c r="C44" s="259"/>
    </row>
    <row r="45" spans="2:3" ht="13.5">
      <c r="B45" s="259"/>
      <c r="C45" s="259"/>
    </row>
    <row r="46" spans="2:3" ht="13.5">
      <c r="B46" s="259"/>
      <c r="C46" s="259"/>
    </row>
    <row r="47" spans="2:3" ht="13.5">
      <c r="B47" s="259"/>
      <c r="C47" s="259"/>
    </row>
    <row r="48" spans="2:3" ht="13.5">
      <c r="B48" s="259"/>
      <c r="C48" s="259"/>
    </row>
    <row r="49" spans="2:3" ht="13.5">
      <c r="B49" s="259"/>
      <c r="C49" s="259"/>
    </row>
    <row r="50" spans="2:3" ht="13.5">
      <c r="B50" s="259"/>
      <c r="C50" s="259"/>
    </row>
    <row r="51" spans="2:3" ht="13.5">
      <c r="B51" s="259"/>
      <c r="C51" s="259"/>
    </row>
    <row r="52" spans="2:3" ht="13.5">
      <c r="B52" s="259"/>
      <c r="C52" s="259"/>
    </row>
    <row r="53" spans="2:3" ht="13.5">
      <c r="B53" s="259"/>
      <c r="C53" s="259"/>
    </row>
    <row r="54" spans="2:3" ht="13.5">
      <c r="B54" s="259"/>
      <c r="C54" s="259"/>
    </row>
    <row r="55" spans="2:3" ht="13.5">
      <c r="B55" s="259"/>
      <c r="C55" s="259"/>
    </row>
    <row r="56" spans="2:3" ht="13.5">
      <c r="B56" s="259"/>
      <c r="C56" s="259"/>
    </row>
    <row r="57" spans="2:3" ht="13.5">
      <c r="B57" s="259"/>
      <c r="C57" s="259"/>
    </row>
    <row r="58" spans="2:3" ht="13.5">
      <c r="B58" s="259"/>
      <c r="C58" s="259"/>
    </row>
    <row r="59" spans="2:3" ht="13.5">
      <c r="B59" s="259"/>
      <c r="C59" s="259"/>
    </row>
    <row r="60" spans="2:3" ht="13.5">
      <c r="B60" s="259"/>
      <c r="C60" s="259"/>
    </row>
    <row r="61" spans="2:3" ht="13.5">
      <c r="B61" s="259"/>
      <c r="C61" s="259"/>
    </row>
    <row r="62" spans="2:3" ht="13.5">
      <c r="B62" s="259"/>
      <c r="C62" s="259"/>
    </row>
    <row r="63" spans="2:3" ht="13.5">
      <c r="B63" s="259"/>
      <c r="C63" s="259"/>
    </row>
    <row r="64" spans="2:3" ht="13.5">
      <c r="B64" s="259"/>
      <c r="C64" s="259"/>
    </row>
    <row r="65" spans="2:3" ht="13.5">
      <c r="B65" s="259"/>
      <c r="C65" s="259"/>
    </row>
    <row r="66" spans="2:3" ht="13.5">
      <c r="B66" s="259"/>
      <c r="C66" s="259"/>
    </row>
    <row r="67" spans="2:3" ht="13.5">
      <c r="B67" s="259"/>
      <c r="C67" s="259"/>
    </row>
    <row r="68" spans="2:3" ht="13.5">
      <c r="B68" s="259"/>
      <c r="C68" s="259"/>
    </row>
    <row r="69" spans="2:3" ht="13.5">
      <c r="B69" s="259"/>
      <c r="C69" s="259"/>
    </row>
    <row r="70" spans="2:3" ht="13.5">
      <c r="B70" s="259"/>
      <c r="C70" s="259"/>
    </row>
    <row r="71" spans="2:3" ht="13.5">
      <c r="B71" s="259"/>
      <c r="C71" s="259"/>
    </row>
    <row r="72" spans="2:3" ht="13.5">
      <c r="B72" s="259"/>
      <c r="C72" s="259"/>
    </row>
    <row r="73" spans="2:3" ht="13.5">
      <c r="B73" s="259"/>
      <c r="C73" s="259"/>
    </row>
    <row r="74" spans="2:3" ht="13.5">
      <c r="B74" s="259"/>
      <c r="C74" s="259"/>
    </row>
    <row r="75" spans="2:3" ht="13.5">
      <c r="B75" s="259"/>
      <c r="C75" s="259"/>
    </row>
    <row r="76" spans="2:3" ht="13.5">
      <c r="B76" s="259"/>
      <c r="C76" s="259"/>
    </row>
    <row r="77" spans="2:3" ht="13.5">
      <c r="B77" s="259"/>
      <c r="C77" s="259"/>
    </row>
    <row r="78" spans="2:3" ht="13.5">
      <c r="B78" s="259"/>
      <c r="C78" s="259"/>
    </row>
    <row r="79" spans="2:3" ht="13.5">
      <c r="B79" s="259"/>
      <c r="C79" s="259"/>
    </row>
    <row r="80" spans="2:3" ht="13.5">
      <c r="B80" s="259"/>
      <c r="C80" s="259"/>
    </row>
    <row r="81" spans="2:3" ht="13.5">
      <c r="B81" s="259"/>
      <c r="C81" s="259"/>
    </row>
  </sheetData>
  <sheetProtection/>
  <conditionalFormatting sqref="E9">
    <cfRule type="cellIs" priority="1" dxfId="14" operator="equal" stopIfTrue="1">
      <formula>$B$5</formula>
    </cfRule>
    <cfRule type="cellIs" priority="2" dxfId="13" operator="equal" stopIfTrue="1">
      <formula>$B$6</formula>
    </cfRule>
    <cfRule type="cellIs" priority="3" dxfId="12" operator="equal" stopIfTrue="1">
      <formula>$B$7</formula>
    </cfRule>
  </conditionalFormatting>
  <conditionalFormatting sqref="B4:D4 F4">
    <cfRule type="expression" priority="4" dxfId="15" stopIfTrue="1">
      <formula>$E$9=$B4</formula>
    </cfRule>
  </conditionalFormatting>
  <conditionalFormatting sqref="C5:D5 F5">
    <cfRule type="expression" priority="5" dxfId="14" stopIfTrue="1">
      <formula>$E$9=$B$5</formula>
    </cfRule>
  </conditionalFormatting>
  <conditionalFormatting sqref="C6:D6 F6">
    <cfRule type="expression" priority="6" dxfId="13" stopIfTrue="1">
      <formula>$E$9=$B$6</formula>
    </cfRule>
  </conditionalFormatting>
  <conditionalFormatting sqref="C7:D7 F7">
    <cfRule type="expression" priority="7" dxfId="12" stopIfTrue="1">
      <formula>$E$9=$B$7</formula>
    </cfRule>
  </conditionalFormatting>
  <dataValidations count="2">
    <dataValidation type="whole" operator="greaterThanOrEqual" allowBlank="1" showInputMessage="1" showErrorMessage="1" sqref="E4:E7">
      <formula1>D4</formula1>
    </dataValidation>
    <dataValidation type="list" allowBlank="1" showInputMessage="1" showErrorMessage="1" sqref="E9">
      <formula1>$B$4:$B$7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B1:N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875" style="301" customWidth="1"/>
    <col min="2" max="2" width="9.50390625" style="301" bestFit="1" customWidth="1"/>
    <col min="3" max="14" width="8.25390625" style="301" customWidth="1"/>
    <col min="15" max="16384" width="9.00390625" style="301" customWidth="1"/>
  </cols>
  <sheetData>
    <row r="1" spans="2:10" s="67" customFormat="1" ht="12.75">
      <c r="B1" s="145" t="s">
        <v>497</v>
      </c>
      <c r="C1" s="90" t="s">
        <v>518</v>
      </c>
      <c r="D1" s="332"/>
      <c r="E1" s="332"/>
      <c r="F1" s="332"/>
      <c r="G1" s="332"/>
      <c r="H1" s="332"/>
      <c r="I1" s="332"/>
      <c r="J1" s="148"/>
    </row>
    <row r="2" spans="2:5" s="67" customFormat="1" ht="12.75">
      <c r="B2" s="145" t="s">
        <v>135</v>
      </c>
      <c r="C2" s="333" t="s">
        <v>136</v>
      </c>
      <c r="D2" s="334"/>
      <c r="E2" s="172"/>
    </row>
    <row r="3" spans="2:3" s="67" customFormat="1" ht="12.75">
      <c r="B3" s="145" t="s">
        <v>498</v>
      </c>
      <c r="C3" s="90"/>
    </row>
    <row r="5" spans="2:14" ht="12.75">
      <c r="B5" s="320" t="s">
        <v>495</v>
      </c>
      <c r="C5" s="321" t="s">
        <v>502</v>
      </c>
      <c r="D5" s="322"/>
      <c r="E5" s="322"/>
      <c r="F5" s="323"/>
      <c r="G5" s="324" t="s">
        <v>503</v>
      </c>
      <c r="H5" s="322"/>
      <c r="I5" s="322"/>
      <c r="J5" s="325"/>
      <c r="K5" s="321" t="s">
        <v>504</v>
      </c>
      <c r="L5" s="322"/>
      <c r="M5" s="322"/>
      <c r="N5" s="323"/>
    </row>
    <row r="6" spans="2:14" ht="38.25">
      <c r="B6" s="326" t="s">
        <v>496</v>
      </c>
      <c r="C6" s="327" t="s">
        <v>250</v>
      </c>
      <c r="D6" s="328" t="s">
        <v>251</v>
      </c>
      <c r="E6" s="328" t="s">
        <v>252</v>
      </c>
      <c r="F6" s="329" t="s">
        <v>253</v>
      </c>
      <c r="G6" s="330" t="s">
        <v>250</v>
      </c>
      <c r="H6" s="328" t="s">
        <v>251</v>
      </c>
      <c r="I6" s="328" t="s">
        <v>252</v>
      </c>
      <c r="J6" s="331" t="s">
        <v>253</v>
      </c>
      <c r="K6" s="327" t="s">
        <v>250</v>
      </c>
      <c r="L6" s="328" t="s">
        <v>251</v>
      </c>
      <c r="M6" s="328" t="s">
        <v>252</v>
      </c>
      <c r="N6" s="329" t="s">
        <v>253</v>
      </c>
    </row>
    <row r="7" spans="2:14" ht="12.75">
      <c r="B7" s="314" t="s">
        <v>492</v>
      </c>
      <c r="C7" s="315">
        <v>760771.330986726</v>
      </c>
      <c r="D7" s="316">
        <v>715990.1551436731</v>
      </c>
      <c r="E7" s="316">
        <v>3936637.757329774</v>
      </c>
      <c r="F7" s="317"/>
      <c r="G7" s="318">
        <v>381866.0896809864</v>
      </c>
      <c r="H7" s="316">
        <v>326630.7392014506</v>
      </c>
      <c r="I7" s="316">
        <v>1393001.0575276443</v>
      </c>
      <c r="J7" s="319"/>
      <c r="K7" s="315">
        <v>20588.095174861908</v>
      </c>
      <c r="L7" s="316">
        <v>17295.143705750434</v>
      </c>
      <c r="M7" s="316">
        <v>91793.58998622604</v>
      </c>
      <c r="N7" s="317"/>
    </row>
    <row r="8" spans="2:14" ht="12.75">
      <c r="B8" s="306" t="s">
        <v>493</v>
      </c>
      <c r="C8" s="310"/>
      <c r="D8" s="302">
        <v>506981</v>
      </c>
      <c r="E8" s="302">
        <v>93596</v>
      </c>
      <c r="F8" s="303">
        <v>180318</v>
      </c>
      <c r="G8" s="308"/>
      <c r="H8" s="302">
        <v>224203</v>
      </c>
      <c r="I8" s="302">
        <v>35028</v>
      </c>
      <c r="J8" s="312">
        <v>93441</v>
      </c>
      <c r="K8" s="310"/>
      <c r="L8" s="302">
        <v>17459.86</v>
      </c>
      <c r="M8" s="302">
        <v>2576.83</v>
      </c>
      <c r="N8" s="303">
        <v>9084.13</v>
      </c>
    </row>
    <row r="9" spans="2:14" ht="12.75">
      <c r="B9" s="306" t="s">
        <v>494</v>
      </c>
      <c r="C9" s="310"/>
      <c r="D9" s="302"/>
      <c r="E9" s="302">
        <v>111879.46</v>
      </c>
      <c r="F9" s="303">
        <v>602046.87</v>
      </c>
      <c r="G9" s="308"/>
      <c r="H9" s="302"/>
      <c r="I9" s="302">
        <v>47202.56</v>
      </c>
      <c r="J9" s="312">
        <v>281187.67</v>
      </c>
      <c r="K9" s="310"/>
      <c r="L9" s="302"/>
      <c r="M9" s="302">
        <v>3769.11</v>
      </c>
      <c r="N9" s="303">
        <v>14866.68</v>
      </c>
    </row>
    <row r="10" spans="2:14" ht="12.75">
      <c r="B10" s="307" t="s">
        <v>491</v>
      </c>
      <c r="C10" s="311"/>
      <c r="D10" s="304"/>
      <c r="E10" s="304"/>
      <c r="F10" s="305">
        <v>72154</v>
      </c>
      <c r="G10" s="309"/>
      <c r="H10" s="304"/>
      <c r="I10" s="304"/>
      <c r="J10" s="313">
        <v>14858</v>
      </c>
      <c r="K10" s="311"/>
      <c r="L10" s="304"/>
      <c r="M10" s="304"/>
      <c r="N10" s="305">
        <v>1028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I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875" style="347" customWidth="1"/>
    <col min="2" max="2" width="29.25390625" style="347" bestFit="1" customWidth="1"/>
    <col min="3" max="3" width="13.375" style="347" customWidth="1"/>
    <col min="4" max="16384" width="9.00390625" style="347" customWidth="1"/>
  </cols>
  <sheetData>
    <row r="1" spans="2:9" s="67" customFormat="1" ht="12.75">
      <c r="B1" s="145" t="s">
        <v>505</v>
      </c>
      <c r="C1" s="90" t="s">
        <v>517</v>
      </c>
      <c r="D1" s="332"/>
      <c r="E1" s="332"/>
      <c r="F1" s="332"/>
      <c r="G1" s="332"/>
      <c r="H1" s="332"/>
      <c r="I1" s="148"/>
    </row>
    <row r="2" spans="2:3" s="67" customFormat="1" ht="12.75">
      <c r="B2" s="145" t="s">
        <v>506</v>
      </c>
      <c r="C2" s="90"/>
    </row>
    <row r="3" spans="1:2" s="351" customFormat="1" ht="12.75">
      <c r="A3" s="356"/>
      <c r="B3" s="357"/>
    </row>
    <row r="4" spans="1:9" s="351" customFormat="1" ht="12.75">
      <c r="A4" s="356"/>
      <c r="B4" s="358"/>
      <c r="C4" s="348"/>
      <c r="D4" s="368">
        <v>2005</v>
      </c>
      <c r="E4" s="349">
        <v>2010</v>
      </c>
      <c r="F4" s="349">
        <v>2015</v>
      </c>
      <c r="G4" s="349">
        <v>2020</v>
      </c>
      <c r="H4" s="349">
        <v>2025</v>
      </c>
      <c r="I4" s="350">
        <v>2030</v>
      </c>
    </row>
    <row r="5" spans="2:9" ht="12.75">
      <c r="B5" s="321" t="s">
        <v>507</v>
      </c>
      <c r="C5" s="352" t="s">
        <v>508</v>
      </c>
      <c r="D5" s="369">
        <v>714</v>
      </c>
      <c r="E5" s="359">
        <v>713</v>
      </c>
      <c r="F5" s="359">
        <v>715</v>
      </c>
      <c r="G5" s="359">
        <v>715</v>
      </c>
      <c r="H5" s="359">
        <v>715</v>
      </c>
      <c r="I5" s="360">
        <v>715</v>
      </c>
    </row>
    <row r="6" spans="3:9" ht="12.75">
      <c r="C6" s="353" t="s">
        <v>511</v>
      </c>
      <c r="D6" s="370">
        <v>714</v>
      </c>
      <c r="E6" s="361">
        <v>698</v>
      </c>
      <c r="F6" s="361">
        <v>689</v>
      </c>
      <c r="G6" s="361">
        <v>684</v>
      </c>
      <c r="H6" s="361">
        <v>683</v>
      </c>
      <c r="I6" s="362">
        <v>689</v>
      </c>
    </row>
    <row r="7" spans="3:9" ht="12.75">
      <c r="C7" s="353" t="s">
        <v>512</v>
      </c>
      <c r="D7" s="370">
        <v>714</v>
      </c>
      <c r="E7" s="361">
        <v>690</v>
      </c>
      <c r="F7" s="361">
        <v>660</v>
      </c>
      <c r="G7" s="361">
        <v>644</v>
      </c>
      <c r="H7" s="361">
        <v>624</v>
      </c>
      <c r="I7" s="362">
        <v>614</v>
      </c>
    </row>
    <row r="8" spans="3:9" ht="12.75">
      <c r="C8" s="353" t="s">
        <v>513</v>
      </c>
      <c r="D8" s="370">
        <v>714</v>
      </c>
      <c r="E8" s="361">
        <v>686</v>
      </c>
      <c r="F8" s="361">
        <v>675</v>
      </c>
      <c r="G8" s="361">
        <v>670</v>
      </c>
      <c r="H8" s="361">
        <v>668</v>
      </c>
      <c r="I8" s="362">
        <v>668</v>
      </c>
    </row>
    <row r="9" spans="3:9" ht="12.75">
      <c r="C9" s="354" t="s">
        <v>514</v>
      </c>
      <c r="D9" s="371">
        <v>714</v>
      </c>
      <c r="E9" s="364">
        <v>686</v>
      </c>
      <c r="F9" s="364">
        <v>675</v>
      </c>
      <c r="G9" s="364">
        <v>670</v>
      </c>
      <c r="H9" s="364">
        <v>668</v>
      </c>
      <c r="I9" s="365">
        <v>668</v>
      </c>
    </row>
    <row r="10" spans="3:9" ht="12.75">
      <c r="C10" s="355" t="s">
        <v>515</v>
      </c>
      <c r="D10" s="372">
        <v>714</v>
      </c>
      <c r="E10" s="366">
        <v>678</v>
      </c>
      <c r="F10" s="366">
        <v>646</v>
      </c>
      <c r="G10" s="366">
        <v>629</v>
      </c>
      <c r="H10" s="366">
        <v>606</v>
      </c>
      <c r="I10" s="367">
        <v>597</v>
      </c>
    </row>
    <row r="11" spans="2:9" ht="12.75">
      <c r="B11" s="321" t="s">
        <v>509</v>
      </c>
      <c r="C11" s="352" t="s">
        <v>508</v>
      </c>
      <c r="D11" s="369">
        <v>328</v>
      </c>
      <c r="E11" s="359">
        <v>328</v>
      </c>
      <c r="F11" s="359">
        <v>329</v>
      </c>
      <c r="G11" s="359">
        <v>329</v>
      </c>
      <c r="H11" s="359">
        <v>329</v>
      </c>
      <c r="I11" s="360">
        <v>329</v>
      </c>
    </row>
    <row r="12" spans="3:9" ht="12.75">
      <c r="C12" s="353" t="s">
        <v>511</v>
      </c>
      <c r="D12" s="370">
        <v>328</v>
      </c>
      <c r="E12" s="361">
        <v>328</v>
      </c>
      <c r="F12" s="361">
        <v>329</v>
      </c>
      <c r="G12" s="361">
        <v>329</v>
      </c>
      <c r="H12" s="361">
        <v>329</v>
      </c>
      <c r="I12" s="362">
        <v>329</v>
      </c>
    </row>
    <row r="13" spans="3:9" ht="12.75">
      <c r="C13" s="353" t="s">
        <v>512</v>
      </c>
      <c r="D13" s="370">
        <v>328</v>
      </c>
      <c r="E13" s="361">
        <v>315</v>
      </c>
      <c r="F13" s="361">
        <v>307</v>
      </c>
      <c r="G13" s="361">
        <v>288</v>
      </c>
      <c r="H13" s="361">
        <v>275</v>
      </c>
      <c r="I13" s="362">
        <v>264</v>
      </c>
    </row>
    <row r="14" spans="3:9" ht="12.75">
      <c r="C14" s="353" t="s">
        <v>513</v>
      </c>
      <c r="D14" s="370">
        <v>328</v>
      </c>
      <c r="E14" s="361">
        <v>326</v>
      </c>
      <c r="F14" s="361">
        <v>328</v>
      </c>
      <c r="G14" s="361">
        <v>327</v>
      </c>
      <c r="H14" s="361">
        <v>327</v>
      </c>
      <c r="I14" s="362">
        <v>327</v>
      </c>
    </row>
    <row r="15" spans="3:9" ht="12.75">
      <c r="C15" s="354" t="s">
        <v>514</v>
      </c>
      <c r="D15" s="371">
        <v>328</v>
      </c>
      <c r="E15" s="364">
        <v>326</v>
      </c>
      <c r="F15" s="364">
        <v>328</v>
      </c>
      <c r="G15" s="364">
        <v>327</v>
      </c>
      <c r="H15" s="364">
        <v>327</v>
      </c>
      <c r="I15" s="365">
        <v>327</v>
      </c>
    </row>
    <row r="16" spans="3:9" ht="12.75">
      <c r="C16" s="355" t="s">
        <v>515</v>
      </c>
      <c r="D16" s="372">
        <v>328</v>
      </c>
      <c r="E16" s="366">
        <v>313</v>
      </c>
      <c r="F16" s="366">
        <v>304</v>
      </c>
      <c r="G16" s="366">
        <v>284</v>
      </c>
      <c r="H16" s="366">
        <v>268</v>
      </c>
      <c r="I16" s="367">
        <v>258</v>
      </c>
    </row>
    <row r="17" spans="2:9" ht="12.75">
      <c r="B17" s="321" t="s">
        <v>510</v>
      </c>
      <c r="C17" s="352" t="s">
        <v>508</v>
      </c>
      <c r="D17" s="369">
        <v>186</v>
      </c>
      <c r="E17" s="359">
        <v>185</v>
      </c>
      <c r="F17" s="359">
        <v>187</v>
      </c>
      <c r="G17" s="359">
        <v>187</v>
      </c>
      <c r="H17" s="359">
        <v>187</v>
      </c>
      <c r="I17" s="360">
        <v>187</v>
      </c>
    </row>
    <row r="18" spans="3:9" ht="12.75">
      <c r="C18" s="353" t="s">
        <v>511</v>
      </c>
      <c r="D18" s="370">
        <v>186</v>
      </c>
      <c r="E18" s="361">
        <v>177</v>
      </c>
      <c r="F18" s="361">
        <v>173</v>
      </c>
      <c r="G18" s="361">
        <v>171</v>
      </c>
      <c r="H18" s="361">
        <v>171</v>
      </c>
      <c r="I18" s="362">
        <v>171</v>
      </c>
    </row>
    <row r="19" spans="3:9" ht="12.75">
      <c r="C19" s="353" t="s">
        <v>512</v>
      </c>
      <c r="D19" s="370">
        <v>186</v>
      </c>
      <c r="E19" s="361">
        <v>173</v>
      </c>
      <c r="F19" s="361">
        <v>158</v>
      </c>
      <c r="G19" s="361">
        <v>146</v>
      </c>
      <c r="H19" s="361">
        <v>139</v>
      </c>
      <c r="I19" s="362">
        <v>127</v>
      </c>
    </row>
    <row r="20" spans="3:9" ht="12.75">
      <c r="C20" s="353" t="s">
        <v>513</v>
      </c>
      <c r="D20" s="370">
        <v>186</v>
      </c>
      <c r="E20" s="361">
        <v>175</v>
      </c>
      <c r="F20" s="361">
        <v>171</v>
      </c>
      <c r="G20" s="361">
        <v>169</v>
      </c>
      <c r="H20" s="361">
        <v>168</v>
      </c>
      <c r="I20" s="362">
        <v>168</v>
      </c>
    </row>
    <row r="21" spans="3:9" ht="12.75">
      <c r="C21" s="354" t="s">
        <v>514</v>
      </c>
      <c r="D21" s="371">
        <v>186</v>
      </c>
      <c r="E21" s="363">
        <v>175</v>
      </c>
      <c r="F21" s="363">
        <v>171</v>
      </c>
      <c r="G21" s="363">
        <v>169</v>
      </c>
      <c r="H21" s="363">
        <v>168</v>
      </c>
      <c r="I21" s="373">
        <v>168</v>
      </c>
    </row>
    <row r="22" spans="3:9" ht="12.75">
      <c r="C22" s="355" t="s">
        <v>515</v>
      </c>
      <c r="D22" s="372">
        <v>186</v>
      </c>
      <c r="E22" s="366">
        <v>170</v>
      </c>
      <c r="F22" s="366">
        <v>155</v>
      </c>
      <c r="G22" s="366">
        <v>141</v>
      </c>
      <c r="H22" s="366">
        <v>134</v>
      </c>
      <c r="I22" s="367">
        <v>120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J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875" style="378" customWidth="1"/>
    <col min="2" max="2" width="29.25390625" style="378" bestFit="1" customWidth="1"/>
    <col min="3" max="3" width="13.375" style="378" customWidth="1"/>
    <col min="4" max="16384" width="9.00390625" style="378" customWidth="1"/>
  </cols>
  <sheetData>
    <row r="1" spans="2:9" s="67" customFormat="1" ht="12.75">
      <c r="B1" s="145" t="s">
        <v>522</v>
      </c>
      <c r="C1" s="90" t="s">
        <v>540</v>
      </c>
      <c r="D1" s="332"/>
      <c r="E1" s="332"/>
      <c r="F1" s="332"/>
      <c r="G1" s="332"/>
      <c r="H1" s="332"/>
      <c r="I1" s="148"/>
    </row>
    <row r="2" spans="2:3" s="67" customFormat="1" ht="12.75">
      <c r="B2" s="145" t="s">
        <v>523</v>
      </c>
      <c r="C2" s="90"/>
    </row>
    <row r="3" spans="2:3" s="67" customFormat="1" ht="12.75">
      <c r="B3" s="145" t="s">
        <v>541</v>
      </c>
      <c r="C3" s="90"/>
    </row>
    <row r="4" spans="1:2" s="376" customFormat="1" ht="12.75">
      <c r="A4" s="374"/>
      <c r="B4" s="375"/>
    </row>
    <row r="5" spans="1:10" s="376" customFormat="1" ht="13.5">
      <c r="A5" s="374"/>
      <c r="B5" s="375"/>
      <c r="D5" s="480" t="s">
        <v>533</v>
      </c>
      <c r="E5" s="481"/>
      <c r="F5" s="405" t="s">
        <v>534</v>
      </c>
      <c r="G5" s="405" t="s">
        <v>535</v>
      </c>
      <c r="H5" s="405" t="s">
        <v>536</v>
      </c>
      <c r="I5" s="406" t="s">
        <v>537</v>
      </c>
      <c r="J5" s="389" t="s">
        <v>237</v>
      </c>
    </row>
    <row r="6" spans="1:10" s="376" customFormat="1" ht="12.75">
      <c r="A6" s="374"/>
      <c r="B6" s="377"/>
      <c r="C6" s="401"/>
      <c r="D6" s="407" t="s">
        <v>94</v>
      </c>
      <c r="E6" s="402" t="s">
        <v>519</v>
      </c>
      <c r="F6" s="402" t="s">
        <v>538</v>
      </c>
      <c r="G6" s="402" t="s">
        <v>538</v>
      </c>
      <c r="H6" s="403" t="s">
        <v>520</v>
      </c>
      <c r="I6" s="404" t="s">
        <v>521</v>
      </c>
      <c r="J6" s="400"/>
    </row>
    <row r="7" spans="2:10" ht="12.75">
      <c r="B7" s="379" t="s">
        <v>524</v>
      </c>
      <c r="C7" s="395" t="s">
        <v>539</v>
      </c>
      <c r="D7" s="396">
        <v>6127.5949200000005</v>
      </c>
      <c r="E7" s="397">
        <v>935.772746</v>
      </c>
      <c r="F7" s="397">
        <v>31828.482224457995</v>
      </c>
      <c r="G7" s="397">
        <v>54.16768063717799</v>
      </c>
      <c r="H7" s="397">
        <v>379.24452719999994</v>
      </c>
      <c r="I7" s="398">
        <v>37585.83657099999</v>
      </c>
      <c r="J7" s="399">
        <v>76911.09866929517</v>
      </c>
    </row>
    <row r="8" spans="2:10" ht="12.75">
      <c r="B8" s="394"/>
      <c r="C8" s="380" t="s">
        <v>25</v>
      </c>
      <c r="D8" s="369">
        <v>5292.2375999999995</v>
      </c>
      <c r="E8" s="359">
        <v>808.1914959999999</v>
      </c>
      <c r="F8" s="359">
        <v>31828.482224457995</v>
      </c>
      <c r="G8" s="359">
        <v>54.16768063717799</v>
      </c>
      <c r="H8" s="359">
        <v>327.543216</v>
      </c>
      <c r="I8" s="384">
        <v>37585.83657099999</v>
      </c>
      <c r="J8" s="390">
        <v>75896.45878809516</v>
      </c>
    </row>
    <row r="9" spans="3:10" ht="12.75">
      <c r="C9" s="381" t="s">
        <v>526</v>
      </c>
      <c r="D9" s="370"/>
      <c r="E9" s="361"/>
      <c r="F9" s="361"/>
      <c r="G9" s="361"/>
      <c r="H9" s="361"/>
      <c r="I9" s="385"/>
      <c r="J9" s="391"/>
    </row>
    <row r="10" spans="3:10" ht="12.75">
      <c r="C10" s="381" t="s">
        <v>527</v>
      </c>
      <c r="D10" s="370">
        <v>321.51384</v>
      </c>
      <c r="E10" s="361">
        <v>808.1914959999999</v>
      </c>
      <c r="F10" s="361">
        <v>16041.449621691632</v>
      </c>
      <c r="G10" s="361">
        <v>54.16768063717799</v>
      </c>
      <c r="H10" s="361">
        <v>2017.5892943999995</v>
      </c>
      <c r="I10" s="385">
        <v>37585.83657099999</v>
      </c>
      <c r="J10" s="391">
        <v>56828.748503728806</v>
      </c>
    </row>
    <row r="11" spans="3:10" ht="12.75">
      <c r="C11" s="381" t="s">
        <v>528</v>
      </c>
      <c r="D11" s="370">
        <v>321.51384</v>
      </c>
      <c r="E11" s="361">
        <v>808.1914959999999</v>
      </c>
      <c r="F11" s="361">
        <v>16041.449621691632</v>
      </c>
      <c r="G11" s="361">
        <v>54.16768063717799</v>
      </c>
      <c r="H11" s="361">
        <v>1008.7946471999998</v>
      </c>
      <c r="I11" s="385">
        <v>37585.83657099999</v>
      </c>
      <c r="J11" s="391">
        <v>55819.95385652881</v>
      </c>
    </row>
    <row r="12" spans="3:10" ht="12.75">
      <c r="C12" s="382" t="s">
        <v>529</v>
      </c>
      <c r="D12" s="371">
        <v>0</v>
      </c>
      <c r="E12" s="364">
        <v>289.0215999999999</v>
      </c>
      <c r="F12" s="364">
        <v>11828.932257721537</v>
      </c>
      <c r="G12" s="364">
        <v>54.16768063717799</v>
      </c>
      <c r="H12" s="364">
        <v>2126.9039999999995</v>
      </c>
      <c r="I12" s="386">
        <v>37585.83657099999</v>
      </c>
      <c r="J12" s="392">
        <v>51884.862109358706</v>
      </c>
    </row>
    <row r="13" spans="3:10" ht="12.75">
      <c r="C13" s="383" t="s">
        <v>530</v>
      </c>
      <c r="D13" s="372">
        <v>0</v>
      </c>
      <c r="E13" s="366">
        <v>216.76620000000005</v>
      </c>
      <c r="F13" s="366">
        <v>11828.932257721537</v>
      </c>
      <c r="G13" s="366">
        <v>54.16768063717799</v>
      </c>
      <c r="H13" s="366">
        <v>1063.4519999999998</v>
      </c>
      <c r="I13" s="387">
        <v>37585.83657099999</v>
      </c>
      <c r="J13" s="393">
        <v>50749.15470935871</v>
      </c>
    </row>
    <row r="14" spans="2:10" ht="12.75">
      <c r="B14" s="379" t="s">
        <v>531</v>
      </c>
      <c r="C14" s="395" t="s">
        <v>539</v>
      </c>
      <c r="D14" s="396">
        <v>919.1392379999999</v>
      </c>
      <c r="E14" s="397">
        <v>200.92731968</v>
      </c>
      <c r="F14" s="397">
        <v>4583.66691353929</v>
      </c>
      <c r="G14" s="397">
        <v>61.94898192103183</v>
      </c>
      <c r="H14" s="397">
        <v>481.4918262</v>
      </c>
      <c r="I14" s="398">
        <v>9875.545132000001</v>
      </c>
      <c r="J14" s="399">
        <v>16122.719411340324</v>
      </c>
    </row>
    <row r="15" spans="3:10" ht="12.75">
      <c r="C15" s="380" t="s">
        <v>525</v>
      </c>
      <c r="D15" s="369">
        <v>793.83564</v>
      </c>
      <c r="E15" s="359">
        <v>173.53331967999998</v>
      </c>
      <c r="F15" s="359">
        <v>4583.66691353929</v>
      </c>
      <c r="G15" s="359">
        <v>61.94898192103183</v>
      </c>
      <c r="H15" s="359">
        <v>415.851436</v>
      </c>
      <c r="I15" s="384">
        <v>9875.545132000001</v>
      </c>
      <c r="J15" s="390">
        <v>15904.381423140323</v>
      </c>
    </row>
    <row r="16" spans="3:10" ht="12.75">
      <c r="C16" s="381" t="s">
        <v>526</v>
      </c>
      <c r="D16" s="370"/>
      <c r="E16" s="361"/>
      <c r="F16" s="361"/>
      <c r="G16" s="361"/>
      <c r="H16" s="361"/>
      <c r="I16" s="385"/>
      <c r="J16" s="391"/>
    </row>
    <row r="17" spans="3:10" ht="12.75">
      <c r="C17" s="381" t="s">
        <v>527</v>
      </c>
      <c r="D17" s="370">
        <v>48.227076</v>
      </c>
      <c r="E17" s="361">
        <v>173.53331967999998</v>
      </c>
      <c r="F17" s="361">
        <v>4465.234560930391</v>
      </c>
      <c r="G17" s="361">
        <v>61.94898192103183</v>
      </c>
      <c r="H17" s="361">
        <v>2561.5471924</v>
      </c>
      <c r="I17" s="385">
        <v>9875.545132000001</v>
      </c>
      <c r="J17" s="391">
        <v>17186.036262931426</v>
      </c>
    </row>
    <row r="18" spans="3:10" ht="12.75">
      <c r="C18" s="381" t="s">
        <v>528</v>
      </c>
      <c r="D18" s="370">
        <v>48.227076</v>
      </c>
      <c r="E18" s="361">
        <v>173.53331967999998</v>
      </c>
      <c r="F18" s="361">
        <v>4465.234560930391</v>
      </c>
      <c r="G18" s="361">
        <v>61.94898192103183</v>
      </c>
      <c r="H18" s="361">
        <v>914.8382829999999</v>
      </c>
      <c r="I18" s="385">
        <v>9875.545132000001</v>
      </c>
      <c r="J18" s="391">
        <v>15539.327353531426</v>
      </c>
    </row>
    <row r="19" spans="3:10" ht="12.75">
      <c r="C19" s="382" t="s">
        <v>529</v>
      </c>
      <c r="D19" s="371">
        <v>0</v>
      </c>
      <c r="E19" s="364">
        <v>332.96871999999996</v>
      </c>
      <c r="F19" s="364">
        <v>4433.632780255448</v>
      </c>
      <c r="G19" s="364">
        <v>61.94898192103183</v>
      </c>
      <c r="H19" s="364">
        <v>2700.3339999999994</v>
      </c>
      <c r="I19" s="386">
        <v>9875.545132000001</v>
      </c>
      <c r="J19" s="392">
        <v>17404.42961417648</v>
      </c>
    </row>
    <row r="20" spans="3:10" ht="12.75">
      <c r="C20" s="383" t="s">
        <v>530</v>
      </c>
      <c r="D20" s="372">
        <v>0</v>
      </c>
      <c r="E20" s="366">
        <v>189.44771999999995</v>
      </c>
      <c r="F20" s="366">
        <v>4433.632780255448</v>
      </c>
      <c r="G20" s="366">
        <v>61.94898192103183</v>
      </c>
      <c r="H20" s="366">
        <v>964.405</v>
      </c>
      <c r="I20" s="387">
        <v>9875.545132000001</v>
      </c>
      <c r="J20" s="393">
        <v>15524.979614176482</v>
      </c>
    </row>
    <row r="21" spans="2:10" ht="12.75">
      <c r="B21" s="379" t="s">
        <v>532</v>
      </c>
      <c r="C21" s="395" t="s">
        <v>539</v>
      </c>
      <c r="D21" s="396">
        <v>204.25316400000003</v>
      </c>
      <c r="E21" s="397">
        <v>35.652240240000005</v>
      </c>
      <c r="F21" s="397">
        <v>458.29575322944527</v>
      </c>
      <c r="G21" s="397">
        <v>3.33628080496387</v>
      </c>
      <c r="H21" s="397">
        <v>29.7446688</v>
      </c>
      <c r="I21" s="398">
        <v>343.8346989000001</v>
      </c>
      <c r="J21" s="399">
        <v>1075.116805974409</v>
      </c>
    </row>
    <row r="22" spans="3:10" ht="12.75">
      <c r="C22" s="380" t="s">
        <v>525</v>
      </c>
      <c r="D22" s="369">
        <v>176.40792000000002</v>
      </c>
      <c r="E22" s="359">
        <v>30.791490239999995</v>
      </c>
      <c r="F22" s="359">
        <v>458.29575322944527</v>
      </c>
      <c r="G22" s="359">
        <v>3.33628080496387</v>
      </c>
      <c r="H22" s="359">
        <v>25.689664000000004</v>
      </c>
      <c r="I22" s="384">
        <v>343.8346989000001</v>
      </c>
      <c r="J22" s="390">
        <v>1038.3558071744092</v>
      </c>
    </row>
    <row r="23" spans="3:10" ht="12.75">
      <c r="C23" s="381" t="s">
        <v>526</v>
      </c>
      <c r="D23" s="370"/>
      <c r="E23" s="361"/>
      <c r="F23" s="361"/>
      <c r="G23" s="361"/>
      <c r="H23" s="361"/>
      <c r="I23" s="385"/>
      <c r="J23" s="391"/>
    </row>
    <row r="24" spans="3:10" ht="12.75">
      <c r="C24" s="381" t="s">
        <v>527</v>
      </c>
      <c r="D24" s="370">
        <v>10.717128</v>
      </c>
      <c r="E24" s="361">
        <v>30.791490239999995</v>
      </c>
      <c r="F24" s="361">
        <v>138.52840118541542</v>
      </c>
      <c r="G24" s="361">
        <v>3.33628080496387</v>
      </c>
      <c r="H24" s="361">
        <v>158.24229760000003</v>
      </c>
      <c r="I24" s="385">
        <v>343.8346989000001</v>
      </c>
      <c r="J24" s="391">
        <v>685.4502967303795</v>
      </c>
    </row>
    <row r="25" spans="3:10" ht="12.75">
      <c r="C25" s="381" t="s">
        <v>528</v>
      </c>
      <c r="D25" s="370">
        <v>10.717128</v>
      </c>
      <c r="E25" s="361">
        <v>30.791490239999995</v>
      </c>
      <c r="F25" s="361">
        <v>138.52840118541542</v>
      </c>
      <c r="G25" s="361">
        <v>3.33628080496387</v>
      </c>
      <c r="H25" s="361">
        <v>59.34086160000002</v>
      </c>
      <c r="I25" s="385">
        <v>343.8346989000001</v>
      </c>
      <c r="J25" s="391">
        <v>586.5488607303794</v>
      </c>
    </row>
    <row r="26" spans="3:10" ht="12.75">
      <c r="C26" s="382" t="s">
        <v>529</v>
      </c>
      <c r="D26" s="371">
        <v>0</v>
      </c>
      <c r="E26" s="363">
        <v>36.82056</v>
      </c>
      <c r="F26" s="363">
        <v>53.20359336306537</v>
      </c>
      <c r="G26" s="363">
        <v>3.33628080496387</v>
      </c>
      <c r="H26" s="363">
        <v>166.81600000000003</v>
      </c>
      <c r="I26" s="388">
        <v>343.8346989000001</v>
      </c>
      <c r="J26" s="392">
        <v>604.0111330680293</v>
      </c>
    </row>
    <row r="27" spans="3:10" ht="12.75">
      <c r="C27" s="383" t="s">
        <v>530</v>
      </c>
      <c r="D27" s="372">
        <v>0</v>
      </c>
      <c r="E27" s="366">
        <v>36.82056</v>
      </c>
      <c r="F27" s="366">
        <v>53.20359336306537</v>
      </c>
      <c r="G27" s="366">
        <v>3.33628080496387</v>
      </c>
      <c r="H27" s="366">
        <v>62.55600000000002</v>
      </c>
      <c r="I27" s="387">
        <v>343.8346989000001</v>
      </c>
      <c r="J27" s="393">
        <v>499.7511330680294</v>
      </c>
    </row>
  </sheetData>
  <sheetProtection/>
  <mergeCells count="1">
    <mergeCell ref="D5:E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55"/>
  </sheetPr>
  <dimension ref="A1:BA142"/>
  <sheetViews>
    <sheetView view="pageBreakPreview" zoomScaleNormal="85" zoomScaleSheetLayoutView="100" zoomScalePageLayoutView="0" workbookViewId="0" topLeftCell="A1">
      <pane xSplit="6" ySplit="12" topLeftCell="G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3" sqref="G13"/>
    </sheetView>
  </sheetViews>
  <sheetFormatPr defaultColWidth="9.00390625" defaultRowHeight="13.5"/>
  <cols>
    <col min="1" max="1" width="6.00390625" style="67" bestFit="1" customWidth="1"/>
    <col min="2" max="3" width="9.00390625" style="67" customWidth="1"/>
    <col min="4" max="4" width="12.50390625" style="67" bestFit="1" customWidth="1"/>
    <col min="5" max="5" width="9.00390625" style="67" customWidth="1"/>
    <col min="6" max="6" width="12.50390625" style="67" customWidth="1"/>
    <col min="7" max="11" width="9.00390625" style="67" customWidth="1"/>
    <col min="12" max="12" width="9.625" style="67" customWidth="1"/>
    <col min="13" max="20" width="9.00390625" style="67" customWidth="1"/>
    <col min="21" max="21" width="11.75390625" style="67" customWidth="1"/>
    <col min="22" max="22" width="14.00390625" style="67" customWidth="1"/>
    <col min="23" max="24" width="9.00390625" style="67" customWidth="1"/>
    <col min="25" max="25" width="11.75390625" style="67" customWidth="1"/>
    <col min="26" max="26" width="13.375" style="67" customWidth="1"/>
    <col min="27" max="27" width="14.00390625" style="67" customWidth="1"/>
    <col min="28" max="41" width="9.00390625" style="67" customWidth="1"/>
    <col min="42" max="45" width="10.625" style="67" customWidth="1"/>
    <col min="46" max="16384" width="9.00390625" style="67" customWidth="1"/>
  </cols>
  <sheetData>
    <row r="1" spans="2:3" ht="12.75">
      <c r="B1" s="145" t="s">
        <v>132</v>
      </c>
      <c r="C1" s="98" t="s">
        <v>133</v>
      </c>
    </row>
    <row r="2" spans="2:4" ht="12.75">
      <c r="B2" s="145" t="s">
        <v>135</v>
      </c>
      <c r="C2" s="147" t="s">
        <v>136</v>
      </c>
      <c r="D2" s="148"/>
    </row>
    <row r="3" spans="2:3" ht="12.75">
      <c r="B3" s="145" t="s">
        <v>137</v>
      </c>
      <c r="C3" s="149" t="s">
        <v>213</v>
      </c>
    </row>
    <row r="4" spans="2:3" ht="12.75">
      <c r="B4" s="145" t="s">
        <v>138</v>
      </c>
      <c r="C4" s="146">
        <v>2005</v>
      </c>
    </row>
    <row r="5" spans="2:3" ht="12.75">
      <c r="B5" s="145" t="s">
        <v>139</v>
      </c>
      <c r="C5" s="90" t="s">
        <v>140</v>
      </c>
    </row>
    <row r="6" ht="12.75">
      <c r="B6" s="68"/>
    </row>
    <row r="7" spans="2:53" ht="12.75">
      <c r="B7" s="70" t="s">
        <v>141</v>
      </c>
      <c r="S7" s="68" t="s">
        <v>272</v>
      </c>
      <c r="T7" s="69" t="s">
        <v>134</v>
      </c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</row>
    <row r="8" spans="1:53" s="71" customFormat="1" ht="12.75" customHeight="1">
      <c r="A8" s="71" t="s">
        <v>142</v>
      </c>
      <c r="B8" s="505" t="s">
        <v>143</v>
      </c>
      <c r="C8" s="505" t="s">
        <v>85</v>
      </c>
      <c r="D8" s="526" t="s">
        <v>340</v>
      </c>
      <c r="E8" s="505" t="s">
        <v>144</v>
      </c>
      <c r="F8" s="505" t="s">
        <v>145</v>
      </c>
      <c r="G8" s="559" t="s">
        <v>146</v>
      </c>
      <c r="H8" s="559"/>
      <c r="I8" s="559"/>
      <c r="J8" s="559"/>
      <c r="K8" s="559"/>
      <c r="L8" s="559"/>
      <c r="M8" s="560"/>
      <c r="N8" s="543" t="s">
        <v>147</v>
      </c>
      <c r="O8" s="544"/>
      <c r="P8" s="544"/>
      <c r="Q8" s="544"/>
      <c r="R8" s="545"/>
      <c r="S8" s="517" t="s">
        <v>148</v>
      </c>
      <c r="T8" s="559" t="s">
        <v>146</v>
      </c>
      <c r="U8" s="559"/>
      <c r="V8" s="559"/>
      <c r="W8" s="559"/>
      <c r="X8" s="559"/>
      <c r="Y8" s="559"/>
      <c r="Z8" s="559"/>
      <c r="AA8" s="559"/>
      <c r="AB8" s="559"/>
      <c r="AC8" s="559"/>
      <c r="AD8" s="559"/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559"/>
      <c r="AS8" s="559"/>
      <c r="AT8" s="72" t="s">
        <v>147</v>
      </c>
      <c r="AU8" s="73"/>
      <c r="AV8" s="73"/>
      <c r="AW8" s="74"/>
      <c r="AX8" s="72"/>
      <c r="AY8" s="73"/>
      <c r="AZ8" s="73"/>
      <c r="BA8" s="74"/>
    </row>
    <row r="9" spans="2:53" s="71" customFormat="1" ht="12.75" customHeight="1">
      <c r="B9" s="505"/>
      <c r="C9" s="505"/>
      <c r="D9" s="526"/>
      <c r="E9" s="505"/>
      <c r="F9" s="506"/>
      <c r="G9" s="520" t="s">
        <v>149</v>
      </c>
      <c r="H9" s="521"/>
      <c r="I9" s="522"/>
      <c r="J9" s="517" t="s">
        <v>150</v>
      </c>
      <c r="K9" s="517" t="s">
        <v>151</v>
      </c>
      <c r="L9" s="517" t="s">
        <v>152</v>
      </c>
      <c r="M9" s="517" t="s">
        <v>153</v>
      </c>
      <c r="N9" s="553" t="s">
        <v>154</v>
      </c>
      <c r="O9" s="556" t="s">
        <v>155</v>
      </c>
      <c r="P9" s="556" t="s">
        <v>156</v>
      </c>
      <c r="Q9" s="548" t="s">
        <v>157</v>
      </c>
      <c r="R9" s="517" t="s">
        <v>153</v>
      </c>
      <c r="S9" s="551"/>
      <c r="T9" s="452" t="s">
        <v>604</v>
      </c>
      <c r="U9" s="452"/>
      <c r="V9" s="452"/>
      <c r="W9" s="77" t="s">
        <v>605</v>
      </c>
      <c r="X9" s="77"/>
      <c r="Y9" s="77"/>
      <c r="Z9" s="77"/>
      <c r="AA9" s="78"/>
      <c r="AB9" s="75" t="s">
        <v>150</v>
      </c>
      <c r="AC9" s="76"/>
      <c r="AD9" s="77" t="s">
        <v>151</v>
      </c>
      <c r="AE9" s="77"/>
      <c r="AF9" s="77"/>
      <c r="AG9" s="77"/>
      <c r="AH9" s="77"/>
      <c r="AI9" s="78"/>
      <c r="AJ9" s="79"/>
      <c r="AK9" s="77"/>
      <c r="AL9" s="77"/>
      <c r="AM9" s="77"/>
      <c r="AN9" s="77"/>
      <c r="AO9" s="77"/>
      <c r="AP9" s="75" t="s">
        <v>152</v>
      </c>
      <c r="AQ9" s="77"/>
      <c r="AR9" s="77"/>
      <c r="AS9" s="76"/>
      <c r="AT9" s="567" t="s">
        <v>595</v>
      </c>
      <c r="AU9" s="562"/>
      <c r="AV9" s="562"/>
      <c r="AW9" s="562"/>
      <c r="AX9" s="561" t="s">
        <v>596</v>
      </c>
      <c r="AY9" s="562"/>
      <c r="AZ9" s="562"/>
      <c r="BA9" s="563"/>
    </row>
    <row r="10" spans="2:53" s="71" customFormat="1" ht="12.75" customHeight="1">
      <c r="B10" s="505"/>
      <c r="C10" s="505"/>
      <c r="D10" s="526"/>
      <c r="E10" s="505"/>
      <c r="F10" s="506"/>
      <c r="G10" s="523"/>
      <c r="H10" s="524"/>
      <c r="I10" s="525"/>
      <c r="J10" s="518"/>
      <c r="K10" s="546"/>
      <c r="L10" s="518"/>
      <c r="M10" s="546"/>
      <c r="N10" s="554"/>
      <c r="O10" s="557"/>
      <c r="P10" s="557"/>
      <c r="Q10" s="549"/>
      <c r="R10" s="551"/>
      <c r="S10" s="551"/>
      <c r="T10" s="569" t="s">
        <v>444</v>
      </c>
      <c r="U10" s="482" t="s">
        <v>606</v>
      </c>
      <c r="V10" s="482" t="s">
        <v>607</v>
      </c>
      <c r="W10" s="571" t="s">
        <v>444</v>
      </c>
      <c r="X10" s="482" t="s">
        <v>608</v>
      </c>
      <c r="Y10" s="482" t="s">
        <v>606</v>
      </c>
      <c r="Z10" s="482" t="s">
        <v>609</v>
      </c>
      <c r="AA10" s="484" t="s">
        <v>607</v>
      </c>
      <c r="AB10" s="444" t="s">
        <v>603</v>
      </c>
      <c r="AC10" s="80"/>
      <c r="AD10" s="443" t="s">
        <v>594</v>
      </c>
      <c r="AE10" s="81"/>
      <c r="AF10" s="81"/>
      <c r="AG10" s="81"/>
      <c r="AH10" s="81"/>
      <c r="AI10" s="81"/>
      <c r="AJ10" s="443" t="s">
        <v>597</v>
      </c>
      <c r="AK10" s="81"/>
      <c r="AL10" s="81"/>
      <c r="AM10" s="81"/>
      <c r="AN10" s="81"/>
      <c r="AO10" s="82"/>
      <c r="AP10" s="444" t="s">
        <v>598</v>
      </c>
      <c r="AQ10" s="287"/>
      <c r="AR10" s="445" t="s">
        <v>599</v>
      </c>
      <c r="AS10" s="80"/>
      <c r="AT10" s="568"/>
      <c r="AU10" s="565"/>
      <c r="AV10" s="565"/>
      <c r="AW10" s="565"/>
      <c r="AX10" s="564"/>
      <c r="AY10" s="565"/>
      <c r="AZ10" s="565"/>
      <c r="BA10" s="566"/>
    </row>
    <row r="11" spans="2:53" s="71" customFormat="1" ht="13.5" customHeight="1">
      <c r="B11" s="506"/>
      <c r="C11" s="506"/>
      <c r="D11" s="527"/>
      <c r="E11" s="506"/>
      <c r="F11" s="506"/>
      <c r="G11" s="164" t="s">
        <v>261</v>
      </c>
      <c r="H11" s="165" t="s">
        <v>262</v>
      </c>
      <c r="I11" s="83" t="s">
        <v>237</v>
      </c>
      <c r="J11" s="519"/>
      <c r="K11" s="547"/>
      <c r="L11" s="519"/>
      <c r="M11" s="547"/>
      <c r="N11" s="555"/>
      <c r="O11" s="558"/>
      <c r="P11" s="558"/>
      <c r="Q11" s="550"/>
      <c r="R11" s="552"/>
      <c r="S11" s="552"/>
      <c r="T11" s="570"/>
      <c r="U11" s="483"/>
      <c r="V11" s="483"/>
      <c r="W11" s="572"/>
      <c r="X11" s="483"/>
      <c r="Y11" s="483"/>
      <c r="Z11" s="483"/>
      <c r="AA11" s="485"/>
      <c r="AB11" s="451" t="s">
        <v>601</v>
      </c>
      <c r="AC11" s="450" t="s">
        <v>602</v>
      </c>
      <c r="AD11" s="84" t="s">
        <v>158</v>
      </c>
      <c r="AE11" s="85" t="s">
        <v>86</v>
      </c>
      <c r="AF11" s="85" t="s">
        <v>87</v>
      </c>
      <c r="AG11" s="85" t="s">
        <v>88</v>
      </c>
      <c r="AH11" s="85" t="s">
        <v>89</v>
      </c>
      <c r="AI11" s="85" t="s">
        <v>90</v>
      </c>
      <c r="AJ11" s="84" t="s">
        <v>158</v>
      </c>
      <c r="AK11" s="85" t="s">
        <v>86</v>
      </c>
      <c r="AL11" s="85" t="s">
        <v>87</v>
      </c>
      <c r="AM11" s="85" t="s">
        <v>88</v>
      </c>
      <c r="AN11" s="85" t="s">
        <v>89</v>
      </c>
      <c r="AO11" s="86" t="s">
        <v>90</v>
      </c>
      <c r="AP11" s="446" t="s">
        <v>600</v>
      </c>
      <c r="AQ11" s="447" t="s">
        <v>534</v>
      </c>
      <c r="AR11" s="448" t="s">
        <v>600</v>
      </c>
      <c r="AS11" s="449" t="s">
        <v>534</v>
      </c>
      <c r="AT11" s="87" t="s">
        <v>91</v>
      </c>
      <c r="AU11" s="88" t="s">
        <v>92</v>
      </c>
      <c r="AV11" s="88" t="s">
        <v>93</v>
      </c>
      <c r="AW11" s="88" t="s">
        <v>94</v>
      </c>
      <c r="AX11" s="88" t="s">
        <v>91</v>
      </c>
      <c r="AY11" s="88" t="s">
        <v>92</v>
      </c>
      <c r="AZ11" s="88" t="s">
        <v>93</v>
      </c>
      <c r="BA11" s="89" t="s">
        <v>94</v>
      </c>
    </row>
    <row r="12" spans="2:53" ht="12.75">
      <c r="B12" s="90"/>
      <c r="C12" s="90"/>
      <c r="D12" s="90"/>
      <c r="E12" s="90"/>
      <c r="F12" s="90"/>
      <c r="G12" s="91" t="s">
        <v>228</v>
      </c>
      <c r="H12" s="92" t="s">
        <v>229</v>
      </c>
      <c r="I12" s="93" t="s">
        <v>159</v>
      </c>
      <c r="J12" s="150" t="s">
        <v>230</v>
      </c>
      <c r="K12" s="95" t="s">
        <v>231</v>
      </c>
      <c r="L12" s="94" t="s">
        <v>232</v>
      </c>
      <c r="M12" s="95" t="s">
        <v>160</v>
      </c>
      <c r="N12" s="94" t="s">
        <v>233</v>
      </c>
      <c r="O12" s="92" t="s">
        <v>234</v>
      </c>
      <c r="P12" s="92" t="s">
        <v>235</v>
      </c>
      <c r="Q12" s="96" t="s">
        <v>236</v>
      </c>
      <c r="R12" s="95" t="s">
        <v>161</v>
      </c>
      <c r="S12" s="95" t="s">
        <v>162</v>
      </c>
      <c r="T12" s="94">
        <v>1</v>
      </c>
      <c r="U12" s="92">
        <v>2</v>
      </c>
      <c r="V12" s="92" t="s">
        <v>615</v>
      </c>
      <c r="W12" s="92">
        <v>3</v>
      </c>
      <c r="X12" s="92">
        <v>4</v>
      </c>
      <c r="Y12" s="92">
        <v>5</v>
      </c>
      <c r="Z12" s="92" t="s">
        <v>616</v>
      </c>
      <c r="AA12" s="93" t="s">
        <v>214</v>
      </c>
      <c r="AB12" s="91">
        <v>6</v>
      </c>
      <c r="AC12" s="93">
        <v>7</v>
      </c>
      <c r="AD12" s="94">
        <v>8</v>
      </c>
      <c r="AE12" s="92">
        <v>9</v>
      </c>
      <c r="AF12" s="92">
        <v>10</v>
      </c>
      <c r="AG12" s="92">
        <v>11</v>
      </c>
      <c r="AH12" s="92">
        <v>12</v>
      </c>
      <c r="AI12" s="92">
        <v>13</v>
      </c>
      <c r="AJ12" s="94" t="str">
        <f aca="true" t="shared" si="0" ref="AJ12:AO12">AD12&amp;"'"</f>
        <v>8'</v>
      </c>
      <c r="AK12" s="92" t="str">
        <f t="shared" si="0"/>
        <v>9'</v>
      </c>
      <c r="AL12" s="92" t="str">
        <f t="shared" si="0"/>
        <v>10'</v>
      </c>
      <c r="AM12" s="92" t="str">
        <f t="shared" si="0"/>
        <v>11'</v>
      </c>
      <c r="AN12" s="92" t="str">
        <f t="shared" si="0"/>
        <v>12'</v>
      </c>
      <c r="AO12" s="96" t="str">
        <f t="shared" si="0"/>
        <v>13'</v>
      </c>
      <c r="AP12" s="91">
        <v>14</v>
      </c>
      <c r="AQ12" s="150">
        <v>15</v>
      </c>
      <c r="AR12" s="92" t="s">
        <v>215</v>
      </c>
      <c r="AS12" s="93" t="s">
        <v>216</v>
      </c>
      <c r="AT12" s="91">
        <v>16</v>
      </c>
      <c r="AU12" s="92">
        <v>17</v>
      </c>
      <c r="AV12" s="92">
        <v>18</v>
      </c>
      <c r="AW12" s="92">
        <v>19</v>
      </c>
      <c r="AX12" s="94" t="str">
        <f>AT12&amp;"'"</f>
        <v>16'</v>
      </c>
      <c r="AY12" s="92" t="str">
        <f>AU12&amp;"'"</f>
        <v>17'</v>
      </c>
      <c r="AZ12" s="92" t="str">
        <f>AV12&amp;"'"</f>
        <v>18'</v>
      </c>
      <c r="BA12" s="93" t="str">
        <f>AW12&amp;"'"</f>
        <v>19'</v>
      </c>
    </row>
    <row r="13" spans="4:53" ht="12.75">
      <c r="D13" s="97"/>
      <c r="E13" s="97"/>
      <c r="F13" s="98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</row>
    <row r="14" spans="2:53" ht="12.75">
      <c r="B14" s="67" t="s">
        <v>163</v>
      </c>
      <c r="C14" s="67" t="s">
        <v>164</v>
      </c>
      <c r="D14" s="97" t="s">
        <v>95</v>
      </c>
      <c r="E14" s="97"/>
      <c r="F14" s="507" t="s">
        <v>165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</row>
    <row r="15" spans="2:53" ht="12.75">
      <c r="B15" s="67" t="s">
        <v>166</v>
      </c>
      <c r="C15" s="67" t="str">
        <f>C14</f>
        <v>Seasonal delivered load : </v>
      </c>
      <c r="D15" s="97" t="s">
        <v>96</v>
      </c>
      <c r="E15" s="97"/>
      <c r="F15" s="508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</row>
    <row r="16" spans="2:53" ht="12.75">
      <c r="B16" s="67" t="s">
        <v>167</v>
      </c>
      <c r="C16" s="67" t="str">
        <f>C15</f>
        <v>Seasonal delivered load : </v>
      </c>
      <c r="D16" s="97" t="s">
        <v>97</v>
      </c>
      <c r="E16" s="97"/>
      <c r="F16" s="508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</row>
    <row r="17" spans="2:53" ht="12.75">
      <c r="B17" s="67" t="s">
        <v>168</v>
      </c>
      <c r="C17" s="67" t="str">
        <f>C16</f>
        <v>Seasonal delivered load : </v>
      </c>
      <c r="D17" s="97" t="s">
        <v>98</v>
      </c>
      <c r="E17" s="97"/>
      <c r="F17" s="508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</row>
    <row r="18" spans="1:53" ht="12.75">
      <c r="A18" s="67" t="s">
        <v>169</v>
      </c>
      <c r="B18" s="537" t="s">
        <v>170</v>
      </c>
      <c r="C18" s="101" t="s">
        <v>171</v>
      </c>
      <c r="D18" s="417" t="s">
        <v>341</v>
      </c>
      <c r="E18" s="102" t="s">
        <v>243</v>
      </c>
      <c r="F18" s="103" t="s">
        <v>217</v>
      </c>
      <c r="G18" s="179">
        <f>SUM(T18:V18)</f>
        <v>0</v>
      </c>
      <c r="H18" s="180">
        <f>SUM(W18:AA18)</f>
        <v>0</v>
      </c>
      <c r="I18" s="181">
        <f>SUM(G18:H18)</f>
        <v>0</v>
      </c>
      <c r="J18" s="182">
        <f>SUM(AB18:AC18)</f>
        <v>0</v>
      </c>
      <c r="K18" s="183">
        <f>SUM(AD18:AO18)</f>
        <v>0</v>
      </c>
      <c r="L18" s="184">
        <f>SUM(AP18:AS18)</f>
        <v>0</v>
      </c>
      <c r="M18" s="183">
        <f>SUM(I18:L18)</f>
        <v>0</v>
      </c>
      <c r="N18" s="184">
        <f aca="true" t="shared" si="1" ref="N18:Q20">AT18+AX18</f>
        <v>0</v>
      </c>
      <c r="O18" s="180">
        <f t="shared" si="1"/>
        <v>0</v>
      </c>
      <c r="P18" s="180">
        <f t="shared" si="1"/>
        <v>0</v>
      </c>
      <c r="Q18" s="185">
        <f t="shared" si="1"/>
        <v>0</v>
      </c>
      <c r="R18" s="183">
        <f>SUM(N18:Q18)</f>
        <v>0</v>
      </c>
      <c r="S18" s="183">
        <f>M18+R18</f>
        <v>0</v>
      </c>
      <c r="T18" s="184"/>
      <c r="U18" s="180"/>
      <c r="V18" s="180"/>
      <c r="W18" s="180"/>
      <c r="X18" s="180"/>
      <c r="Y18" s="180"/>
      <c r="Z18" s="180"/>
      <c r="AA18" s="181"/>
      <c r="AB18" s="179"/>
      <c r="AC18" s="181"/>
      <c r="AD18" s="184"/>
      <c r="AE18" s="180"/>
      <c r="AF18" s="180"/>
      <c r="AG18" s="180"/>
      <c r="AH18" s="180"/>
      <c r="AI18" s="180"/>
      <c r="AJ18" s="184"/>
      <c r="AK18" s="180"/>
      <c r="AL18" s="180"/>
      <c r="AM18" s="180"/>
      <c r="AN18" s="180"/>
      <c r="AO18" s="185"/>
      <c r="AP18" s="179"/>
      <c r="AQ18" s="182"/>
      <c r="AR18" s="180"/>
      <c r="AS18" s="181"/>
      <c r="AT18" s="179"/>
      <c r="AU18" s="180"/>
      <c r="AV18" s="180"/>
      <c r="AW18" s="180"/>
      <c r="AX18" s="184"/>
      <c r="AY18" s="180"/>
      <c r="AZ18" s="180"/>
      <c r="BA18" s="181"/>
    </row>
    <row r="19" spans="2:53" ht="12.75">
      <c r="B19" s="538"/>
      <c r="C19" s="503" t="s">
        <v>172</v>
      </c>
      <c r="D19" s="418" t="s">
        <v>341</v>
      </c>
      <c r="E19" s="104" t="s">
        <v>173</v>
      </c>
      <c r="F19" s="105" t="s">
        <v>238</v>
      </c>
      <c r="G19" s="186">
        <f>SUM(T19:V19)</f>
        <v>0</v>
      </c>
      <c r="H19" s="187">
        <f>SUM(W19:AA19)</f>
        <v>0</v>
      </c>
      <c r="I19" s="188">
        <f>SUM(G19:H19)</f>
        <v>0</v>
      </c>
      <c r="J19" s="189">
        <f>SUM(AB19:AC19)</f>
        <v>0</v>
      </c>
      <c r="K19" s="190">
        <f>SUM(AD19:AO19)</f>
        <v>0</v>
      </c>
      <c r="L19" s="191">
        <f>SUM(AP19:AS19)</f>
        <v>0</v>
      </c>
      <c r="M19" s="190">
        <f>SUM(I19:L19)</f>
        <v>0</v>
      </c>
      <c r="N19" s="191">
        <f t="shared" si="1"/>
        <v>0</v>
      </c>
      <c r="O19" s="187">
        <f t="shared" si="1"/>
        <v>0</v>
      </c>
      <c r="P19" s="187">
        <f t="shared" si="1"/>
        <v>0</v>
      </c>
      <c r="Q19" s="192">
        <f t="shared" si="1"/>
        <v>0</v>
      </c>
      <c r="R19" s="190">
        <f>SUM(N19:Q19)</f>
        <v>0</v>
      </c>
      <c r="S19" s="190">
        <f>M19+R19</f>
        <v>0</v>
      </c>
      <c r="T19" s="191"/>
      <c r="U19" s="187"/>
      <c r="V19" s="187"/>
      <c r="W19" s="187"/>
      <c r="X19" s="187"/>
      <c r="Y19" s="187"/>
      <c r="Z19" s="187"/>
      <c r="AA19" s="188"/>
      <c r="AB19" s="186"/>
      <c r="AC19" s="188"/>
      <c r="AD19" s="191"/>
      <c r="AE19" s="187"/>
      <c r="AF19" s="187"/>
      <c r="AG19" s="187"/>
      <c r="AH19" s="187"/>
      <c r="AI19" s="187"/>
      <c r="AJ19" s="191"/>
      <c r="AK19" s="187"/>
      <c r="AL19" s="187"/>
      <c r="AM19" s="187"/>
      <c r="AN19" s="187"/>
      <c r="AO19" s="192"/>
      <c r="AP19" s="186"/>
      <c r="AQ19" s="189"/>
      <c r="AR19" s="187"/>
      <c r="AS19" s="188"/>
      <c r="AT19" s="186"/>
      <c r="AU19" s="187"/>
      <c r="AV19" s="187"/>
      <c r="AW19" s="187"/>
      <c r="AX19" s="191"/>
      <c r="AY19" s="187"/>
      <c r="AZ19" s="187"/>
      <c r="BA19" s="188"/>
    </row>
    <row r="20" spans="2:53" ht="12.75">
      <c r="B20" s="538"/>
      <c r="C20" s="515"/>
      <c r="D20" s="418" t="s">
        <v>341</v>
      </c>
      <c r="E20" s="104" t="s">
        <v>99</v>
      </c>
      <c r="F20" s="105" t="s">
        <v>99</v>
      </c>
      <c r="G20" s="186">
        <f>SUM(T20:V20)</f>
        <v>0</v>
      </c>
      <c r="H20" s="187">
        <f>SUM(W20:AA20)</f>
        <v>0</v>
      </c>
      <c r="I20" s="188">
        <f>SUM(G20:H20)</f>
        <v>0</v>
      </c>
      <c r="J20" s="189">
        <f>SUM(AB20:AC20)</f>
        <v>0</v>
      </c>
      <c r="K20" s="190">
        <f>SUM(AD20:AO20)</f>
        <v>0</v>
      </c>
      <c r="L20" s="191">
        <f>SUM(AP20:AS20)</f>
        <v>0</v>
      </c>
      <c r="M20" s="190">
        <f>SUM(I20:L20)</f>
        <v>0</v>
      </c>
      <c r="N20" s="191">
        <f t="shared" si="1"/>
        <v>0</v>
      </c>
      <c r="O20" s="187">
        <f t="shared" si="1"/>
        <v>0</v>
      </c>
      <c r="P20" s="187">
        <f t="shared" si="1"/>
        <v>0</v>
      </c>
      <c r="Q20" s="192">
        <f t="shared" si="1"/>
        <v>0</v>
      </c>
      <c r="R20" s="190">
        <f>SUM(N20:Q20)</f>
        <v>0</v>
      </c>
      <c r="S20" s="190">
        <f>M20+R20</f>
        <v>0</v>
      </c>
      <c r="T20" s="191"/>
      <c r="U20" s="187"/>
      <c r="V20" s="187"/>
      <c r="W20" s="187"/>
      <c r="X20" s="187"/>
      <c r="Y20" s="187"/>
      <c r="Z20" s="187"/>
      <c r="AA20" s="188"/>
      <c r="AB20" s="186"/>
      <c r="AC20" s="188"/>
      <c r="AD20" s="191"/>
      <c r="AE20" s="187"/>
      <c r="AF20" s="187"/>
      <c r="AG20" s="187"/>
      <c r="AH20" s="187"/>
      <c r="AI20" s="187"/>
      <c r="AJ20" s="191"/>
      <c r="AK20" s="187"/>
      <c r="AL20" s="187"/>
      <c r="AM20" s="187"/>
      <c r="AN20" s="187"/>
      <c r="AO20" s="192"/>
      <c r="AP20" s="186"/>
      <c r="AQ20" s="189"/>
      <c r="AR20" s="187"/>
      <c r="AS20" s="188"/>
      <c r="AT20" s="186"/>
      <c r="AU20" s="187"/>
      <c r="AV20" s="187"/>
      <c r="AW20" s="187"/>
      <c r="AX20" s="191"/>
      <c r="AY20" s="187"/>
      <c r="AZ20" s="187"/>
      <c r="BA20" s="188"/>
    </row>
    <row r="21" spans="2:53" ht="12.75">
      <c r="B21" s="538"/>
      <c r="C21" s="516"/>
      <c r="D21" s="106" t="s">
        <v>342</v>
      </c>
      <c r="E21" s="107"/>
      <c r="F21" s="108"/>
      <c r="G21" s="193">
        <f>SUM(G19:G20)</f>
        <v>0</v>
      </c>
      <c r="H21" s="194">
        <f aca="true" t="shared" si="2" ref="H21:S21">SUM(H19:H20)</f>
        <v>0</v>
      </c>
      <c r="I21" s="195">
        <f t="shared" si="2"/>
        <v>0</v>
      </c>
      <c r="J21" s="196">
        <f t="shared" si="2"/>
        <v>0</v>
      </c>
      <c r="K21" s="197">
        <f t="shared" si="2"/>
        <v>0</v>
      </c>
      <c r="L21" s="198">
        <f t="shared" si="2"/>
        <v>0</v>
      </c>
      <c r="M21" s="197">
        <f t="shared" si="2"/>
        <v>0</v>
      </c>
      <c r="N21" s="198">
        <f t="shared" si="2"/>
        <v>0</v>
      </c>
      <c r="O21" s="194">
        <f t="shared" si="2"/>
        <v>0</v>
      </c>
      <c r="P21" s="194">
        <f t="shared" si="2"/>
        <v>0</v>
      </c>
      <c r="Q21" s="199">
        <f t="shared" si="2"/>
        <v>0</v>
      </c>
      <c r="R21" s="197">
        <f t="shared" si="2"/>
        <v>0</v>
      </c>
      <c r="S21" s="197">
        <f t="shared" si="2"/>
        <v>0</v>
      </c>
      <c r="T21" s="191"/>
      <c r="U21" s="187"/>
      <c r="V21" s="187"/>
      <c r="W21" s="187"/>
      <c r="X21" s="187"/>
      <c r="Y21" s="187"/>
      <c r="Z21" s="187"/>
      <c r="AA21" s="188"/>
      <c r="AB21" s="186"/>
      <c r="AC21" s="188"/>
      <c r="AD21" s="191"/>
      <c r="AE21" s="187"/>
      <c r="AF21" s="187"/>
      <c r="AG21" s="187"/>
      <c r="AH21" s="187"/>
      <c r="AI21" s="187"/>
      <c r="AJ21" s="191"/>
      <c r="AK21" s="187"/>
      <c r="AL21" s="187"/>
      <c r="AM21" s="187"/>
      <c r="AN21" s="187"/>
      <c r="AO21" s="192"/>
      <c r="AP21" s="186"/>
      <c r="AQ21" s="189"/>
      <c r="AR21" s="187"/>
      <c r="AS21" s="188"/>
      <c r="AT21" s="186"/>
      <c r="AU21" s="187"/>
      <c r="AV21" s="187"/>
      <c r="AW21" s="187"/>
      <c r="AX21" s="191"/>
      <c r="AY21" s="187"/>
      <c r="AZ21" s="187"/>
      <c r="BA21" s="188"/>
    </row>
    <row r="22" spans="2:53" ht="12.75">
      <c r="B22" s="538"/>
      <c r="C22" s="109" t="s">
        <v>174</v>
      </c>
      <c r="D22" s="419" t="s">
        <v>341</v>
      </c>
      <c r="E22" s="110" t="s">
        <v>119</v>
      </c>
      <c r="F22" s="105" t="s">
        <v>218</v>
      </c>
      <c r="G22" s="186">
        <f aca="true" t="shared" si="3" ref="G22:G33">SUM(T22:V22)</f>
        <v>0</v>
      </c>
      <c r="H22" s="187">
        <f aca="true" t="shared" si="4" ref="H22:H33">SUM(W22:AA22)</f>
        <v>0</v>
      </c>
      <c r="I22" s="188">
        <f aca="true" t="shared" si="5" ref="I22:I33">SUM(G22:H22)</f>
        <v>0</v>
      </c>
      <c r="J22" s="189">
        <f aca="true" t="shared" si="6" ref="J22:J33">SUM(AB22:AC22)</f>
        <v>0</v>
      </c>
      <c r="K22" s="190">
        <f aca="true" t="shared" si="7" ref="K22:K33">SUM(AD22:AO22)</f>
        <v>0</v>
      </c>
      <c r="L22" s="191">
        <f aca="true" t="shared" si="8" ref="L22:L33">SUM(AP22:AS22)</f>
        <v>0</v>
      </c>
      <c r="M22" s="190">
        <f aca="true" t="shared" si="9" ref="M22:M33">SUM(I22:L22)</f>
        <v>0</v>
      </c>
      <c r="N22" s="191">
        <f aca="true" t="shared" si="10" ref="N22:N33">AT22+AX22</f>
        <v>0</v>
      </c>
      <c r="O22" s="187">
        <f aca="true" t="shared" si="11" ref="O22:O33">AU22+AY22</f>
        <v>0</v>
      </c>
      <c r="P22" s="187">
        <f aca="true" t="shared" si="12" ref="P22:P33">AV22+AZ22</f>
        <v>0</v>
      </c>
      <c r="Q22" s="192">
        <f aca="true" t="shared" si="13" ref="Q22:Q33">AW22+BA22</f>
        <v>0</v>
      </c>
      <c r="R22" s="190">
        <f aca="true" t="shared" si="14" ref="R22:R33">SUM(N22:Q22)</f>
        <v>0</v>
      </c>
      <c r="S22" s="190">
        <f aca="true" t="shared" si="15" ref="S22:S33">M22+R22</f>
        <v>0</v>
      </c>
      <c r="T22" s="191"/>
      <c r="U22" s="187"/>
      <c r="V22" s="187"/>
      <c r="W22" s="187"/>
      <c r="X22" s="187"/>
      <c r="Y22" s="187"/>
      <c r="Z22" s="187"/>
      <c r="AA22" s="188"/>
      <c r="AB22" s="186"/>
      <c r="AC22" s="188"/>
      <c r="AD22" s="191"/>
      <c r="AE22" s="187"/>
      <c r="AF22" s="187"/>
      <c r="AG22" s="187"/>
      <c r="AH22" s="187"/>
      <c r="AI22" s="187"/>
      <c r="AJ22" s="191"/>
      <c r="AK22" s="187"/>
      <c r="AL22" s="187"/>
      <c r="AM22" s="187"/>
      <c r="AN22" s="187"/>
      <c r="AO22" s="192"/>
      <c r="AP22" s="186"/>
      <c r="AQ22" s="189"/>
      <c r="AR22" s="187"/>
      <c r="AS22" s="188"/>
      <c r="AT22" s="186"/>
      <c r="AU22" s="187"/>
      <c r="AV22" s="187"/>
      <c r="AW22" s="187"/>
      <c r="AX22" s="191"/>
      <c r="AY22" s="187"/>
      <c r="AZ22" s="187"/>
      <c r="BA22" s="188"/>
    </row>
    <row r="23" spans="2:53" ht="12.75">
      <c r="B23" s="538"/>
      <c r="C23" s="109" t="s">
        <v>175</v>
      </c>
      <c r="D23" s="420" t="s">
        <v>343</v>
      </c>
      <c r="E23" s="110" t="s">
        <v>119</v>
      </c>
      <c r="F23" s="105" t="s">
        <v>219</v>
      </c>
      <c r="G23" s="186">
        <f t="shared" si="3"/>
        <v>0</v>
      </c>
      <c r="H23" s="187">
        <f t="shared" si="4"/>
        <v>0</v>
      </c>
      <c r="I23" s="188">
        <f t="shared" si="5"/>
        <v>0</v>
      </c>
      <c r="J23" s="189">
        <f t="shared" si="6"/>
        <v>0</v>
      </c>
      <c r="K23" s="190">
        <f t="shared" si="7"/>
        <v>0</v>
      </c>
      <c r="L23" s="191">
        <f t="shared" si="8"/>
        <v>0</v>
      </c>
      <c r="M23" s="190">
        <f t="shared" si="9"/>
        <v>0</v>
      </c>
      <c r="N23" s="191">
        <f t="shared" si="10"/>
        <v>0</v>
      </c>
      <c r="O23" s="187">
        <f t="shared" si="11"/>
        <v>0</v>
      </c>
      <c r="P23" s="187">
        <f t="shared" si="12"/>
        <v>0</v>
      </c>
      <c r="Q23" s="192">
        <f t="shared" si="13"/>
        <v>0</v>
      </c>
      <c r="R23" s="190">
        <f t="shared" si="14"/>
        <v>0</v>
      </c>
      <c r="S23" s="190">
        <f t="shared" si="15"/>
        <v>0</v>
      </c>
      <c r="T23" s="191"/>
      <c r="U23" s="187"/>
      <c r="V23" s="187"/>
      <c r="W23" s="187"/>
      <c r="X23" s="187"/>
      <c r="Y23" s="187"/>
      <c r="Z23" s="187"/>
      <c r="AA23" s="188"/>
      <c r="AB23" s="186"/>
      <c r="AC23" s="188"/>
      <c r="AD23" s="191"/>
      <c r="AE23" s="187"/>
      <c r="AF23" s="187"/>
      <c r="AG23" s="187"/>
      <c r="AH23" s="187"/>
      <c r="AI23" s="187"/>
      <c r="AJ23" s="191"/>
      <c r="AK23" s="187"/>
      <c r="AL23" s="187"/>
      <c r="AM23" s="187"/>
      <c r="AN23" s="187"/>
      <c r="AO23" s="192"/>
      <c r="AP23" s="186"/>
      <c r="AQ23" s="189"/>
      <c r="AR23" s="187"/>
      <c r="AS23" s="188"/>
      <c r="AT23" s="186"/>
      <c r="AU23" s="187"/>
      <c r="AV23" s="187"/>
      <c r="AW23" s="187"/>
      <c r="AX23" s="191"/>
      <c r="AY23" s="187"/>
      <c r="AZ23" s="187"/>
      <c r="BA23" s="188"/>
    </row>
    <row r="24" spans="2:53" ht="12.75">
      <c r="B24" s="538"/>
      <c r="C24" s="109" t="s">
        <v>176</v>
      </c>
      <c r="D24" s="420" t="s">
        <v>343</v>
      </c>
      <c r="E24" s="110" t="s">
        <v>119</v>
      </c>
      <c r="F24" s="105" t="s">
        <v>220</v>
      </c>
      <c r="G24" s="186">
        <f t="shared" si="3"/>
        <v>0</v>
      </c>
      <c r="H24" s="187">
        <f t="shared" si="4"/>
        <v>0</v>
      </c>
      <c r="I24" s="188">
        <f t="shared" si="5"/>
        <v>0</v>
      </c>
      <c r="J24" s="189">
        <f t="shared" si="6"/>
        <v>0</v>
      </c>
      <c r="K24" s="190">
        <f t="shared" si="7"/>
        <v>0</v>
      </c>
      <c r="L24" s="191">
        <f t="shared" si="8"/>
        <v>0</v>
      </c>
      <c r="M24" s="190">
        <f t="shared" si="9"/>
        <v>0</v>
      </c>
      <c r="N24" s="191">
        <f t="shared" si="10"/>
        <v>0</v>
      </c>
      <c r="O24" s="187">
        <f t="shared" si="11"/>
        <v>0</v>
      </c>
      <c r="P24" s="187">
        <f t="shared" si="12"/>
        <v>0</v>
      </c>
      <c r="Q24" s="192">
        <f t="shared" si="13"/>
        <v>0</v>
      </c>
      <c r="R24" s="190">
        <f t="shared" si="14"/>
        <v>0</v>
      </c>
      <c r="S24" s="190">
        <f t="shared" si="15"/>
        <v>0</v>
      </c>
      <c r="T24" s="191"/>
      <c r="U24" s="187"/>
      <c r="V24" s="187"/>
      <c r="W24" s="187"/>
      <c r="X24" s="187"/>
      <c r="Y24" s="187"/>
      <c r="Z24" s="187"/>
      <c r="AA24" s="188"/>
      <c r="AB24" s="186"/>
      <c r="AC24" s="188"/>
      <c r="AD24" s="191"/>
      <c r="AE24" s="187"/>
      <c r="AF24" s="187"/>
      <c r="AG24" s="187"/>
      <c r="AH24" s="187"/>
      <c r="AI24" s="187"/>
      <c r="AJ24" s="191"/>
      <c r="AK24" s="187"/>
      <c r="AL24" s="187"/>
      <c r="AM24" s="187"/>
      <c r="AN24" s="187"/>
      <c r="AO24" s="192"/>
      <c r="AP24" s="186"/>
      <c r="AQ24" s="189"/>
      <c r="AR24" s="187"/>
      <c r="AS24" s="188"/>
      <c r="AT24" s="186"/>
      <c r="AU24" s="187"/>
      <c r="AV24" s="187"/>
      <c r="AW24" s="187"/>
      <c r="AX24" s="191"/>
      <c r="AY24" s="187"/>
      <c r="AZ24" s="187"/>
      <c r="BA24" s="188"/>
    </row>
    <row r="25" spans="2:53" ht="12.75">
      <c r="B25" s="538"/>
      <c r="C25" s="109" t="s">
        <v>177</v>
      </c>
      <c r="D25" s="420" t="s">
        <v>343</v>
      </c>
      <c r="E25" s="110" t="s">
        <v>119</v>
      </c>
      <c r="F25" s="105" t="s">
        <v>221</v>
      </c>
      <c r="G25" s="186">
        <f t="shared" si="3"/>
        <v>0</v>
      </c>
      <c r="H25" s="187">
        <f t="shared" si="4"/>
        <v>0</v>
      </c>
      <c r="I25" s="188">
        <f t="shared" si="5"/>
        <v>0</v>
      </c>
      <c r="J25" s="189">
        <f t="shared" si="6"/>
        <v>0</v>
      </c>
      <c r="K25" s="190">
        <f t="shared" si="7"/>
        <v>0</v>
      </c>
      <c r="L25" s="191">
        <f t="shared" si="8"/>
        <v>0</v>
      </c>
      <c r="M25" s="190">
        <f t="shared" si="9"/>
        <v>0</v>
      </c>
      <c r="N25" s="191">
        <f t="shared" si="10"/>
        <v>0</v>
      </c>
      <c r="O25" s="187">
        <f t="shared" si="11"/>
        <v>0</v>
      </c>
      <c r="P25" s="187">
        <f t="shared" si="12"/>
        <v>0</v>
      </c>
      <c r="Q25" s="192">
        <f t="shared" si="13"/>
        <v>0</v>
      </c>
      <c r="R25" s="190">
        <f t="shared" si="14"/>
        <v>0</v>
      </c>
      <c r="S25" s="190">
        <f t="shared" si="15"/>
        <v>0</v>
      </c>
      <c r="T25" s="191"/>
      <c r="U25" s="187"/>
      <c r="V25" s="187"/>
      <c r="W25" s="187"/>
      <c r="X25" s="187"/>
      <c r="Y25" s="187"/>
      <c r="Z25" s="187"/>
      <c r="AA25" s="188"/>
      <c r="AB25" s="186"/>
      <c r="AC25" s="188"/>
      <c r="AD25" s="191"/>
      <c r="AE25" s="187"/>
      <c r="AF25" s="187"/>
      <c r="AG25" s="187"/>
      <c r="AH25" s="187"/>
      <c r="AI25" s="187"/>
      <c r="AJ25" s="191"/>
      <c r="AK25" s="187"/>
      <c r="AL25" s="187"/>
      <c r="AM25" s="187"/>
      <c r="AN25" s="187"/>
      <c r="AO25" s="192"/>
      <c r="AP25" s="186"/>
      <c r="AQ25" s="189"/>
      <c r="AR25" s="187"/>
      <c r="AS25" s="188"/>
      <c r="AT25" s="186"/>
      <c r="AU25" s="187"/>
      <c r="AV25" s="187"/>
      <c r="AW25" s="187"/>
      <c r="AX25" s="191"/>
      <c r="AY25" s="187"/>
      <c r="AZ25" s="187"/>
      <c r="BA25" s="188"/>
    </row>
    <row r="26" spans="2:53" ht="12.75">
      <c r="B26" s="538"/>
      <c r="C26" s="503" t="s">
        <v>178</v>
      </c>
      <c r="D26" s="421" t="s">
        <v>344</v>
      </c>
      <c r="E26" s="110" t="s">
        <v>179</v>
      </c>
      <c r="F26" s="105" t="s">
        <v>239</v>
      </c>
      <c r="G26" s="186">
        <f t="shared" si="3"/>
        <v>0</v>
      </c>
      <c r="H26" s="187">
        <f t="shared" si="4"/>
        <v>0</v>
      </c>
      <c r="I26" s="188">
        <f t="shared" si="5"/>
        <v>0</v>
      </c>
      <c r="J26" s="189">
        <f t="shared" si="6"/>
        <v>0</v>
      </c>
      <c r="K26" s="190">
        <f t="shared" si="7"/>
        <v>0</v>
      </c>
      <c r="L26" s="191">
        <f t="shared" si="8"/>
        <v>0</v>
      </c>
      <c r="M26" s="190">
        <f t="shared" si="9"/>
        <v>0</v>
      </c>
      <c r="N26" s="191">
        <f t="shared" si="10"/>
        <v>0</v>
      </c>
      <c r="O26" s="187">
        <f t="shared" si="11"/>
        <v>0</v>
      </c>
      <c r="P26" s="187">
        <f t="shared" si="12"/>
        <v>0</v>
      </c>
      <c r="Q26" s="192">
        <f t="shared" si="13"/>
        <v>0</v>
      </c>
      <c r="R26" s="190">
        <f t="shared" si="14"/>
        <v>0</v>
      </c>
      <c r="S26" s="190">
        <f t="shared" si="15"/>
        <v>0</v>
      </c>
      <c r="T26" s="191"/>
      <c r="U26" s="187"/>
      <c r="V26" s="187"/>
      <c r="W26" s="187"/>
      <c r="X26" s="187"/>
      <c r="Y26" s="187"/>
      <c r="Z26" s="187"/>
      <c r="AA26" s="188"/>
      <c r="AB26" s="186"/>
      <c r="AC26" s="188"/>
      <c r="AD26" s="191"/>
      <c r="AE26" s="187"/>
      <c r="AF26" s="187"/>
      <c r="AG26" s="187"/>
      <c r="AH26" s="187"/>
      <c r="AI26" s="187"/>
      <c r="AJ26" s="191"/>
      <c r="AK26" s="187"/>
      <c r="AL26" s="187"/>
      <c r="AM26" s="187"/>
      <c r="AN26" s="187"/>
      <c r="AO26" s="192"/>
      <c r="AP26" s="186"/>
      <c r="AQ26" s="189"/>
      <c r="AR26" s="187"/>
      <c r="AS26" s="188"/>
      <c r="AT26" s="186"/>
      <c r="AU26" s="187"/>
      <c r="AV26" s="187"/>
      <c r="AW26" s="187"/>
      <c r="AX26" s="191"/>
      <c r="AY26" s="187"/>
      <c r="AZ26" s="187"/>
      <c r="BA26" s="188"/>
    </row>
    <row r="27" spans="2:53" ht="12.75">
      <c r="B27" s="538"/>
      <c r="C27" s="504"/>
      <c r="D27" s="421" t="s">
        <v>344</v>
      </c>
      <c r="E27" s="110" t="s">
        <v>100</v>
      </c>
      <c r="F27" s="105" t="s">
        <v>100</v>
      </c>
      <c r="G27" s="186">
        <f t="shared" si="3"/>
        <v>0</v>
      </c>
      <c r="H27" s="187">
        <f t="shared" si="4"/>
        <v>0</v>
      </c>
      <c r="I27" s="188">
        <f t="shared" si="5"/>
        <v>0</v>
      </c>
      <c r="J27" s="189">
        <f t="shared" si="6"/>
        <v>0</v>
      </c>
      <c r="K27" s="190">
        <f t="shared" si="7"/>
        <v>0</v>
      </c>
      <c r="L27" s="191">
        <f t="shared" si="8"/>
        <v>0</v>
      </c>
      <c r="M27" s="190">
        <f t="shared" si="9"/>
        <v>0</v>
      </c>
      <c r="N27" s="191">
        <f t="shared" si="10"/>
        <v>0</v>
      </c>
      <c r="O27" s="187">
        <f t="shared" si="11"/>
        <v>0</v>
      </c>
      <c r="P27" s="187">
        <f t="shared" si="12"/>
        <v>0</v>
      </c>
      <c r="Q27" s="192">
        <f t="shared" si="13"/>
        <v>0</v>
      </c>
      <c r="R27" s="190">
        <f t="shared" si="14"/>
        <v>0</v>
      </c>
      <c r="S27" s="190">
        <f t="shared" si="15"/>
        <v>0</v>
      </c>
      <c r="T27" s="191"/>
      <c r="U27" s="187"/>
      <c r="V27" s="187"/>
      <c r="W27" s="187"/>
      <c r="X27" s="187"/>
      <c r="Y27" s="187"/>
      <c r="Z27" s="187"/>
      <c r="AA27" s="188"/>
      <c r="AB27" s="186"/>
      <c r="AC27" s="188"/>
      <c r="AD27" s="191"/>
      <c r="AE27" s="187"/>
      <c r="AF27" s="187"/>
      <c r="AG27" s="187"/>
      <c r="AH27" s="187"/>
      <c r="AI27" s="187"/>
      <c r="AJ27" s="191"/>
      <c r="AK27" s="187"/>
      <c r="AL27" s="187"/>
      <c r="AM27" s="187"/>
      <c r="AN27" s="187"/>
      <c r="AO27" s="192"/>
      <c r="AP27" s="186"/>
      <c r="AQ27" s="189"/>
      <c r="AR27" s="187"/>
      <c r="AS27" s="188"/>
      <c r="AT27" s="186"/>
      <c r="AU27" s="187"/>
      <c r="AV27" s="187"/>
      <c r="AW27" s="187"/>
      <c r="AX27" s="191"/>
      <c r="AY27" s="187"/>
      <c r="AZ27" s="187"/>
      <c r="BA27" s="188"/>
    </row>
    <row r="28" spans="2:53" ht="12.75">
      <c r="B28" s="538"/>
      <c r="C28" s="504"/>
      <c r="D28" s="421" t="s">
        <v>344</v>
      </c>
      <c r="E28" s="110" t="s">
        <v>101</v>
      </c>
      <c r="F28" s="105" t="s">
        <v>101</v>
      </c>
      <c r="G28" s="186">
        <f t="shared" si="3"/>
        <v>0</v>
      </c>
      <c r="H28" s="187">
        <f t="shared" si="4"/>
        <v>0</v>
      </c>
      <c r="I28" s="188">
        <f t="shared" si="5"/>
        <v>0</v>
      </c>
      <c r="J28" s="189">
        <f t="shared" si="6"/>
        <v>0</v>
      </c>
      <c r="K28" s="190">
        <f t="shared" si="7"/>
        <v>0</v>
      </c>
      <c r="L28" s="191">
        <f t="shared" si="8"/>
        <v>0</v>
      </c>
      <c r="M28" s="190">
        <f t="shared" si="9"/>
        <v>0</v>
      </c>
      <c r="N28" s="191">
        <f t="shared" si="10"/>
        <v>0</v>
      </c>
      <c r="O28" s="187">
        <f t="shared" si="11"/>
        <v>0</v>
      </c>
      <c r="P28" s="187">
        <f t="shared" si="12"/>
        <v>0</v>
      </c>
      <c r="Q28" s="192">
        <f t="shared" si="13"/>
        <v>0</v>
      </c>
      <c r="R28" s="190">
        <f t="shared" si="14"/>
        <v>0</v>
      </c>
      <c r="S28" s="190">
        <f t="shared" si="15"/>
        <v>0</v>
      </c>
      <c r="T28" s="191"/>
      <c r="U28" s="187"/>
      <c r="V28" s="187"/>
      <c r="W28" s="187"/>
      <c r="X28" s="187"/>
      <c r="Y28" s="187"/>
      <c r="Z28" s="187"/>
      <c r="AA28" s="188"/>
      <c r="AB28" s="186"/>
      <c r="AC28" s="188"/>
      <c r="AD28" s="191"/>
      <c r="AE28" s="187"/>
      <c r="AF28" s="187"/>
      <c r="AG28" s="187"/>
      <c r="AH28" s="187"/>
      <c r="AI28" s="187"/>
      <c r="AJ28" s="191"/>
      <c r="AK28" s="187"/>
      <c r="AL28" s="187"/>
      <c r="AM28" s="187"/>
      <c r="AN28" s="187"/>
      <c r="AO28" s="192"/>
      <c r="AP28" s="186"/>
      <c r="AQ28" s="189"/>
      <c r="AR28" s="187"/>
      <c r="AS28" s="188"/>
      <c r="AT28" s="186"/>
      <c r="AU28" s="187"/>
      <c r="AV28" s="187"/>
      <c r="AW28" s="187"/>
      <c r="AX28" s="191"/>
      <c r="AY28" s="187"/>
      <c r="AZ28" s="187"/>
      <c r="BA28" s="188"/>
    </row>
    <row r="29" spans="2:53" ht="12.75">
      <c r="B29" s="538"/>
      <c r="C29" s="504"/>
      <c r="D29" s="421" t="s">
        <v>344</v>
      </c>
      <c r="E29" s="110" t="s">
        <v>102</v>
      </c>
      <c r="F29" s="105" t="s">
        <v>102</v>
      </c>
      <c r="G29" s="186">
        <f t="shared" si="3"/>
        <v>0</v>
      </c>
      <c r="H29" s="187">
        <f t="shared" si="4"/>
        <v>0</v>
      </c>
      <c r="I29" s="188">
        <f t="shared" si="5"/>
        <v>0</v>
      </c>
      <c r="J29" s="189">
        <f t="shared" si="6"/>
        <v>0</v>
      </c>
      <c r="K29" s="190">
        <f t="shared" si="7"/>
        <v>0</v>
      </c>
      <c r="L29" s="191">
        <f t="shared" si="8"/>
        <v>0</v>
      </c>
      <c r="M29" s="190">
        <f t="shared" si="9"/>
        <v>0</v>
      </c>
      <c r="N29" s="191">
        <f t="shared" si="10"/>
        <v>0</v>
      </c>
      <c r="O29" s="187">
        <f t="shared" si="11"/>
        <v>0</v>
      </c>
      <c r="P29" s="187">
        <f t="shared" si="12"/>
        <v>0</v>
      </c>
      <c r="Q29" s="192">
        <f t="shared" si="13"/>
        <v>0</v>
      </c>
      <c r="R29" s="190">
        <f t="shared" si="14"/>
        <v>0</v>
      </c>
      <c r="S29" s="190">
        <f t="shared" si="15"/>
        <v>0</v>
      </c>
      <c r="T29" s="191"/>
      <c r="U29" s="187"/>
      <c r="V29" s="187"/>
      <c r="W29" s="187"/>
      <c r="X29" s="187"/>
      <c r="Y29" s="187"/>
      <c r="Z29" s="187"/>
      <c r="AA29" s="188"/>
      <c r="AB29" s="186"/>
      <c r="AC29" s="188"/>
      <c r="AD29" s="191"/>
      <c r="AE29" s="187"/>
      <c r="AF29" s="187"/>
      <c r="AG29" s="187"/>
      <c r="AH29" s="187"/>
      <c r="AI29" s="187"/>
      <c r="AJ29" s="191"/>
      <c r="AK29" s="187"/>
      <c r="AL29" s="187"/>
      <c r="AM29" s="187"/>
      <c r="AN29" s="187"/>
      <c r="AO29" s="192"/>
      <c r="AP29" s="186"/>
      <c r="AQ29" s="189"/>
      <c r="AR29" s="187"/>
      <c r="AS29" s="188"/>
      <c r="AT29" s="186"/>
      <c r="AU29" s="187"/>
      <c r="AV29" s="187"/>
      <c r="AW29" s="187"/>
      <c r="AX29" s="191"/>
      <c r="AY29" s="187"/>
      <c r="AZ29" s="187"/>
      <c r="BA29" s="188"/>
    </row>
    <row r="30" spans="2:53" ht="12.75">
      <c r="B30" s="538"/>
      <c r="C30" s="504"/>
      <c r="D30" s="421" t="s">
        <v>344</v>
      </c>
      <c r="E30" s="110" t="s">
        <v>103</v>
      </c>
      <c r="F30" s="112" t="s">
        <v>103</v>
      </c>
      <c r="G30" s="200">
        <f t="shared" si="3"/>
        <v>0</v>
      </c>
      <c r="H30" s="201">
        <f t="shared" si="4"/>
        <v>0</v>
      </c>
      <c r="I30" s="202">
        <f t="shared" si="5"/>
        <v>0</v>
      </c>
      <c r="J30" s="203">
        <f t="shared" si="6"/>
        <v>0</v>
      </c>
      <c r="K30" s="204">
        <f t="shared" si="7"/>
        <v>0</v>
      </c>
      <c r="L30" s="205">
        <f t="shared" si="8"/>
        <v>0</v>
      </c>
      <c r="M30" s="204">
        <f t="shared" si="9"/>
        <v>0</v>
      </c>
      <c r="N30" s="205">
        <f t="shared" si="10"/>
        <v>0</v>
      </c>
      <c r="O30" s="201">
        <f t="shared" si="11"/>
        <v>0</v>
      </c>
      <c r="P30" s="201">
        <f t="shared" si="12"/>
        <v>0</v>
      </c>
      <c r="Q30" s="206">
        <f t="shared" si="13"/>
        <v>0</v>
      </c>
      <c r="R30" s="204">
        <f t="shared" si="14"/>
        <v>0</v>
      </c>
      <c r="S30" s="204">
        <f t="shared" si="15"/>
        <v>0</v>
      </c>
      <c r="T30" s="205"/>
      <c r="U30" s="201"/>
      <c r="V30" s="201"/>
      <c r="W30" s="201"/>
      <c r="X30" s="201"/>
      <c r="Y30" s="201"/>
      <c r="Z30" s="201"/>
      <c r="AA30" s="202"/>
      <c r="AB30" s="200"/>
      <c r="AC30" s="202"/>
      <c r="AD30" s="205"/>
      <c r="AE30" s="201"/>
      <c r="AF30" s="201"/>
      <c r="AG30" s="201"/>
      <c r="AH30" s="201"/>
      <c r="AI30" s="201"/>
      <c r="AJ30" s="205"/>
      <c r="AK30" s="201"/>
      <c r="AL30" s="201"/>
      <c r="AM30" s="201"/>
      <c r="AN30" s="201"/>
      <c r="AO30" s="206"/>
      <c r="AP30" s="200"/>
      <c r="AQ30" s="203"/>
      <c r="AR30" s="201"/>
      <c r="AS30" s="202"/>
      <c r="AT30" s="200"/>
      <c r="AU30" s="201"/>
      <c r="AV30" s="201"/>
      <c r="AW30" s="201"/>
      <c r="AX30" s="205"/>
      <c r="AY30" s="201"/>
      <c r="AZ30" s="201"/>
      <c r="BA30" s="202"/>
    </row>
    <row r="31" spans="2:53" ht="12.75">
      <c r="B31" s="538"/>
      <c r="C31" s="504"/>
      <c r="D31" s="421" t="s">
        <v>344</v>
      </c>
      <c r="E31" s="110" t="s">
        <v>104</v>
      </c>
      <c r="F31" s="105" t="s">
        <v>104</v>
      </c>
      <c r="G31" s="186">
        <f t="shared" si="3"/>
        <v>0</v>
      </c>
      <c r="H31" s="187">
        <f t="shared" si="4"/>
        <v>0</v>
      </c>
      <c r="I31" s="188">
        <f t="shared" si="5"/>
        <v>0</v>
      </c>
      <c r="J31" s="189">
        <f t="shared" si="6"/>
        <v>0</v>
      </c>
      <c r="K31" s="190">
        <f t="shared" si="7"/>
        <v>0</v>
      </c>
      <c r="L31" s="191">
        <f t="shared" si="8"/>
        <v>0</v>
      </c>
      <c r="M31" s="190">
        <f t="shared" si="9"/>
        <v>0</v>
      </c>
      <c r="N31" s="191">
        <f t="shared" si="10"/>
        <v>0</v>
      </c>
      <c r="O31" s="187">
        <f t="shared" si="11"/>
        <v>0</v>
      </c>
      <c r="P31" s="187">
        <f t="shared" si="12"/>
        <v>0</v>
      </c>
      <c r="Q31" s="192">
        <f t="shared" si="13"/>
        <v>0</v>
      </c>
      <c r="R31" s="190">
        <f t="shared" si="14"/>
        <v>0</v>
      </c>
      <c r="S31" s="190">
        <f t="shared" si="15"/>
        <v>0</v>
      </c>
      <c r="T31" s="191"/>
      <c r="U31" s="187"/>
      <c r="V31" s="187"/>
      <c r="W31" s="187"/>
      <c r="X31" s="187"/>
      <c r="Y31" s="187"/>
      <c r="Z31" s="187"/>
      <c r="AA31" s="188"/>
      <c r="AB31" s="186"/>
      <c r="AC31" s="188"/>
      <c r="AD31" s="191"/>
      <c r="AE31" s="187"/>
      <c r="AF31" s="187"/>
      <c r="AG31" s="187"/>
      <c r="AH31" s="187"/>
      <c r="AI31" s="187"/>
      <c r="AJ31" s="191"/>
      <c r="AK31" s="187"/>
      <c r="AL31" s="187"/>
      <c r="AM31" s="187"/>
      <c r="AN31" s="187"/>
      <c r="AO31" s="192"/>
      <c r="AP31" s="186"/>
      <c r="AQ31" s="189"/>
      <c r="AR31" s="187"/>
      <c r="AS31" s="188"/>
      <c r="AT31" s="186"/>
      <c r="AU31" s="187"/>
      <c r="AV31" s="187"/>
      <c r="AW31" s="187"/>
      <c r="AX31" s="191"/>
      <c r="AY31" s="187"/>
      <c r="AZ31" s="187"/>
      <c r="BA31" s="188"/>
    </row>
    <row r="32" spans="2:53" ht="12.75">
      <c r="B32" s="538"/>
      <c r="C32" s="504"/>
      <c r="D32" s="421" t="s">
        <v>344</v>
      </c>
      <c r="E32" s="110" t="s">
        <v>105</v>
      </c>
      <c r="F32" s="105" t="s">
        <v>105</v>
      </c>
      <c r="G32" s="186">
        <f t="shared" si="3"/>
        <v>0</v>
      </c>
      <c r="H32" s="187">
        <f t="shared" si="4"/>
        <v>0</v>
      </c>
      <c r="I32" s="188">
        <f t="shared" si="5"/>
        <v>0</v>
      </c>
      <c r="J32" s="189">
        <f t="shared" si="6"/>
        <v>0</v>
      </c>
      <c r="K32" s="190">
        <f t="shared" si="7"/>
        <v>0</v>
      </c>
      <c r="L32" s="191">
        <f t="shared" si="8"/>
        <v>0</v>
      </c>
      <c r="M32" s="190">
        <f t="shared" si="9"/>
        <v>0</v>
      </c>
      <c r="N32" s="191">
        <f t="shared" si="10"/>
        <v>0</v>
      </c>
      <c r="O32" s="187">
        <f t="shared" si="11"/>
        <v>0</v>
      </c>
      <c r="P32" s="187">
        <f t="shared" si="12"/>
        <v>0</v>
      </c>
      <c r="Q32" s="192">
        <f t="shared" si="13"/>
        <v>0</v>
      </c>
      <c r="R32" s="190">
        <f t="shared" si="14"/>
        <v>0</v>
      </c>
      <c r="S32" s="190">
        <f t="shared" si="15"/>
        <v>0</v>
      </c>
      <c r="T32" s="191"/>
      <c r="U32" s="187"/>
      <c r="V32" s="187"/>
      <c r="W32" s="187"/>
      <c r="X32" s="187"/>
      <c r="Y32" s="187"/>
      <c r="Z32" s="187"/>
      <c r="AA32" s="188"/>
      <c r="AB32" s="186"/>
      <c r="AC32" s="188"/>
      <c r="AD32" s="191"/>
      <c r="AE32" s="187"/>
      <c r="AF32" s="187"/>
      <c r="AG32" s="187"/>
      <c r="AH32" s="187"/>
      <c r="AI32" s="187"/>
      <c r="AJ32" s="191"/>
      <c r="AK32" s="187"/>
      <c r="AL32" s="187"/>
      <c r="AM32" s="187"/>
      <c r="AN32" s="187"/>
      <c r="AO32" s="192"/>
      <c r="AP32" s="186"/>
      <c r="AQ32" s="189"/>
      <c r="AR32" s="187"/>
      <c r="AS32" s="188"/>
      <c r="AT32" s="186"/>
      <c r="AU32" s="187"/>
      <c r="AV32" s="187"/>
      <c r="AW32" s="187"/>
      <c r="AX32" s="191"/>
      <c r="AY32" s="187"/>
      <c r="AZ32" s="187"/>
      <c r="BA32" s="188"/>
    </row>
    <row r="33" spans="2:53" ht="12.75">
      <c r="B33" s="538"/>
      <c r="C33" s="504"/>
      <c r="D33" s="422" t="s">
        <v>344</v>
      </c>
      <c r="E33" s="111" t="s">
        <v>180</v>
      </c>
      <c r="F33" s="112" t="s">
        <v>240</v>
      </c>
      <c r="G33" s="186">
        <f t="shared" si="3"/>
        <v>0</v>
      </c>
      <c r="H33" s="187">
        <f t="shared" si="4"/>
        <v>0</v>
      </c>
      <c r="I33" s="188">
        <f t="shared" si="5"/>
        <v>0</v>
      </c>
      <c r="J33" s="189">
        <f t="shared" si="6"/>
        <v>0</v>
      </c>
      <c r="K33" s="190">
        <f t="shared" si="7"/>
        <v>0</v>
      </c>
      <c r="L33" s="191">
        <f t="shared" si="8"/>
        <v>0</v>
      </c>
      <c r="M33" s="190">
        <f t="shared" si="9"/>
        <v>0</v>
      </c>
      <c r="N33" s="191">
        <f t="shared" si="10"/>
        <v>0</v>
      </c>
      <c r="O33" s="187">
        <f t="shared" si="11"/>
        <v>0</v>
      </c>
      <c r="P33" s="187">
        <f t="shared" si="12"/>
        <v>0</v>
      </c>
      <c r="Q33" s="192">
        <f t="shared" si="13"/>
        <v>0</v>
      </c>
      <c r="R33" s="190">
        <f t="shared" si="14"/>
        <v>0</v>
      </c>
      <c r="S33" s="190">
        <f t="shared" si="15"/>
        <v>0</v>
      </c>
      <c r="T33" s="191"/>
      <c r="U33" s="187"/>
      <c r="V33" s="187"/>
      <c r="W33" s="187"/>
      <c r="X33" s="187"/>
      <c r="Y33" s="187"/>
      <c r="Z33" s="187"/>
      <c r="AA33" s="188"/>
      <c r="AB33" s="186"/>
      <c r="AC33" s="188"/>
      <c r="AD33" s="191"/>
      <c r="AE33" s="187"/>
      <c r="AF33" s="187"/>
      <c r="AG33" s="187"/>
      <c r="AH33" s="187"/>
      <c r="AI33" s="187"/>
      <c r="AJ33" s="191"/>
      <c r="AK33" s="187"/>
      <c r="AL33" s="187"/>
      <c r="AM33" s="187"/>
      <c r="AN33" s="187"/>
      <c r="AO33" s="192"/>
      <c r="AP33" s="186"/>
      <c r="AQ33" s="189"/>
      <c r="AR33" s="187"/>
      <c r="AS33" s="188"/>
      <c r="AT33" s="186"/>
      <c r="AU33" s="187"/>
      <c r="AV33" s="187"/>
      <c r="AW33" s="187"/>
      <c r="AX33" s="191"/>
      <c r="AY33" s="187"/>
      <c r="AZ33" s="187"/>
      <c r="BA33" s="188"/>
    </row>
    <row r="34" spans="2:53" ht="12.75">
      <c r="B34" s="538"/>
      <c r="C34" s="514"/>
      <c r="D34" s="106" t="s">
        <v>342</v>
      </c>
      <c r="E34" s="107"/>
      <c r="F34" s="108"/>
      <c r="G34" s="193">
        <f>SUM(G26:G33)</f>
        <v>0</v>
      </c>
      <c r="H34" s="194">
        <f aca="true" t="shared" si="16" ref="H34:S34">SUM(H26:H33)</f>
        <v>0</v>
      </c>
      <c r="I34" s="195">
        <f t="shared" si="16"/>
        <v>0</v>
      </c>
      <c r="J34" s="196">
        <f t="shared" si="16"/>
        <v>0</v>
      </c>
      <c r="K34" s="197">
        <f t="shared" si="16"/>
        <v>0</v>
      </c>
      <c r="L34" s="198">
        <f t="shared" si="16"/>
        <v>0</v>
      </c>
      <c r="M34" s="197">
        <f t="shared" si="16"/>
        <v>0</v>
      </c>
      <c r="N34" s="198">
        <f t="shared" si="16"/>
        <v>0</v>
      </c>
      <c r="O34" s="194">
        <f t="shared" si="16"/>
        <v>0</v>
      </c>
      <c r="P34" s="194">
        <f t="shared" si="16"/>
        <v>0</v>
      </c>
      <c r="Q34" s="199">
        <f t="shared" si="16"/>
        <v>0</v>
      </c>
      <c r="R34" s="197">
        <f t="shared" si="16"/>
        <v>0</v>
      </c>
      <c r="S34" s="197">
        <f t="shared" si="16"/>
        <v>0</v>
      </c>
      <c r="T34" s="191"/>
      <c r="U34" s="187"/>
      <c r="V34" s="187"/>
      <c r="W34" s="187"/>
      <c r="X34" s="187"/>
      <c r="Y34" s="187"/>
      <c r="Z34" s="187"/>
      <c r="AA34" s="188"/>
      <c r="AB34" s="186"/>
      <c r="AC34" s="188"/>
      <c r="AD34" s="191"/>
      <c r="AE34" s="187"/>
      <c r="AF34" s="187"/>
      <c r="AG34" s="187"/>
      <c r="AH34" s="187"/>
      <c r="AI34" s="187"/>
      <c r="AJ34" s="191"/>
      <c r="AK34" s="187"/>
      <c r="AL34" s="187"/>
      <c r="AM34" s="187"/>
      <c r="AN34" s="187"/>
      <c r="AO34" s="192"/>
      <c r="AP34" s="186"/>
      <c r="AQ34" s="189"/>
      <c r="AR34" s="187"/>
      <c r="AS34" s="188"/>
      <c r="AT34" s="186"/>
      <c r="AU34" s="187"/>
      <c r="AV34" s="187"/>
      <c r="AW34" s="187"/>
      <c r="AX34" s="191"/>
      <c r="AY34" s="187"/>
      <c r="AZ34" s="187"/>
      <c r="BA34" s="188"/>
    </row>
    <row r="35" spans="2:53" ht="12.75">
      <c r="B35" s="538"/>
      <c r="C35" s="153" t="s">
        <v>181</v>
      </c>
      <c r="D35" s="426" t="s">
        <v>345</v>
      </c>
      <c r="E35" s="160" t="s">
        <v>119</v>
      </c>
      <c r="F35" s="161" t="s">
        <v>222</v>
      </c>
      <c r="G35" s="207">
        <f>SUM(T35:V35)</f>
        <v>0</v>
      </c>
      <c r="H35" s="208">
        <f>SUM(W35:AA35)</f>
        <v>0</v>
      </c>
      <c r="I35" s="209">
        <f>SUM(G35:H35)</f>
        <v>0</v>
      </c>
      <c r="J35" s="210">
        <f>SUM(AB35:AC35)</f>
        <v>0</v>
      </c>
      <c r="K35" s="211">
        <f>SUM(AD35:AO35)</f>
        <v>0</v>
      </c>
      <c r="L35" s="212">
        <f>SUM(AP35:AS35)</f>
        <v>0</v>
      </c>
      <c r="M35" s="211">
        <f>SUM(I35:L35)</f>
        <v>0</v>
      </c>
      <c r="N35" s="212">
        <f>AT35+AX35</f>
        <v>0</v>
      </c>
      <c r="O35" s="208">
        <f>AU35+AY35</f>
        <v>0</v>
      </c>
      <c r="P35" s="208">
        <f>AV35+AZ35</f>
        <v>0</v>
      </c>
      <c r="Q35" s="213">
        <f>AW35+BA35</f>
        <v>0</v>
      </c>
      <c r="R35" s="211">
        <f>SUM(N35:Q35)</f>
        <v>0</v>
      </c>
      <c r="S35" s="211">
        <f>M35+R35</f>
        <v>0</v>
      </c>
      <c r="T35" s="191"/>
      <c r="U35" s="187"/>
      <c r="V35" s="187"/>
      <c r="W35" s="187"/>
      <c r="X35" s="187"/>
      <c r="Y35" s="187"/>
      <c r="Z35" s="187"/>
      <c r="AA35" s="188"/>
      <c r="AB35" s="186"/>
      <c r="AC35" s="188"/>
      <c r="AD35" s="191"/>
      <c r="AE35" s="187"/>
      <c r="AF35" s="187"/>
      <c r="AG35" s="187"/>
      <c r="AH35" s="187"/>
      <c r="AI35" s="187"/>
      <c r="AJ35" s="191"/>
      <c r="AK35" s="187"/>
      <c r="AL35" s="187"/>
      <c r="AM35" s="187"/>
      <c r="AN35" s="187"/>
      <c r="AO35" s="192"/>
      <c r="AP35" s="186"/>
      <c r="AQ35" s="189"/>
      <c r="AR35" s="187"/>
      <c r="AS35" s="188"/>
      <c r="AT35" s="186"/>
      <c r="AU35" s="187"/>
      <c r="AV35" s="187"/>
      <c r="AW35" s="187"/>
      <c r="AX35" s="191"/>
      <c r="AY35" s="187"/>
      <c r="AZ35" s="187"/>
      <c r="BA35" s="188"/>
    </row>
    <row r="36" spans="2:53" ht="12.75">
      <c r="B36" s="539"/>
      <c r="C36" s="155" t="s">
        <v>148</v>
      </c>
      <c r="D36" s="155"/>
      <c r="E36" s="155"/>
      <c r="F36" s="156"/>
      <c r="G36" s="214">
        <f>SUM(G18:G35,-G21,-G34)</f>
        <v>0</v>
      </c>
      <c r="H36" s="215">
        <f aca="true" t="shared" si="17" ref="H36:S36">SUM(H18:H35,-H21,-H34)</f>
        <v>0</v>
      </c>
      <c r="I36" s="216">
        <f t="shared" si="17"/>
        <v>0</v>
      </c>
      <c r="J36" s="217">
        <f t="shared" si="17"/>
        <v>0</v>
      </c>
      <c r="K36" s="218">
        <f t="shared" si="17"/>
        <v>0</v>
      </c>
      <c r="L36" s="219">
        <f t="shared" si="17"/>
        <v>0</v>
      </c>
      <c r="M36" s="218">
        <f t="shared" si="17"/>
        <v>0</v>
      </c>
      <c r="N36" s="219">
        <f t="shared" si="17"/>
        <v>0</v>
      </c>
      <c r="O36" s="215">
        <f t="shared" si="17"/>
        <v>0</v>
      </c>
      <c r="P36" s="215">
        <f t="shared" si="17"/>
        <v>0</v>
      </c>
      <c r="Q36" s="220">
        <f t="shared" si="17"/>
        <v>0</v>
      </c>
      <c r="R36" s="218">
        <f t="shared" si="17"/>
        <v>0</v>
      </c>
      <c r="S36" s="218">
        <f t="shared" si="17"/>
        <v>0</v>
      </c>
      <c r="T36" s="221"/>
      <c r="U36" s="222"/>
      <c r="V36" s="222"/>
      <c r="W36" s="222"/>
      <c r="X36" s="222"/>
      <c r="Y36" s="222"/>
      <c r="Z36" s="222"/>
      <c r="AA36" s="223"/>
      <c r="AB36" s="224"/>
      <c r="AC36" s="223"/>
      <c r="AD36" s="221"/>
      <c r="AE36" s="222"/>
      <c r="AF36" s="222"/>
      <c r="AG36" s="222"/>
      <c r="AH36" s="222"/>
      <c r="AI36" s="222"/>
      <c r="AJ36" s="221"/>
      <c r="AK36" s="222"/>
      <c r="AL36" s="222"/>
      <c r="AM36" s="222"/>
      <c r="AN36" s="222"/>
      <c r="AO36" s="225"/>
      <c r="AP36" s="224"/>
      <c r="AQ36" s="226"/>
      <c r="AR36" s="222"/>
      <c r="AS36" s="223"/>
      <c r="AT36" s="224"/>
      <c r="AU36" s="222"/>
      <c r="AV36" s="222"/>
      <c r="AW36" s="222"/>
      <c r="AX36" s="221"/>
      <c r="AY36" s="222"/>
      <c r="AZ36" s="222"/>
      <c r="BA36" s="223"/>
    </row>
    <row r="37" spans="2:53" ht="12.75">
      <c r="B37" s="534" t="s">
        <v>182</v>
      </c>
      <c r="C37" s="101" t="s">
        <v>183</v>
      </c>
      <c r="D37" s="113" t="s">
        <v>106</v>
      </c>
      <c r="E37" s="102" t="s">
        <v>119</v>
      </c>
      <c r="F37" s="103" t="s">
        <v>223</v>
      </c>
      <c r="G37" s="179">
        <f aca="true" t="shared" si="18" ref="G37:G45">SUM(T37:V37)</f>
        <v>0</v>
      </c>
      <c r="H37" s="180">
        <f aca="true" t="shared" si="19" ref="H37:H45">SUM(W37:AA37)</f>
        <v>0</v>
      </c>
      <c r="I37" s="181">
        <f aca="true" t="shared" si="20" ref="I37:I45">SUM(G37:H37)</f>
        <v>0</v>
      </c>
      <c r="J37" s="182">
        <f aca="true" t="shared" si="21" ref="J37:J45">SUM(AB37:AC37)</f>
        <v>0</v>
      </c>
      <c r="K37" s="183">
        <f aca="true" t="shared" si="22" ref="K37:K45">SUM(AD37:AO37)</f>
        <v>0</v>
      </c>
      <c r="L37" s="184">
        <f aca="true" t="shared" si="23" ref="L37:L45">SUM(AP37:AS37)</f>
        <v>0</v>
      </c>
      <c r="M37" s="183">
        <f aca="true" t="shared" si="24" ref="M37:M45">SUM(I37:L37)</f>
        <v>0</v>
      </c>
      <c r="N37" s="184">
        <f aca="true" t="shared" si="25" ref="N37:N45">AT37+AX37</f>
        <v>0</v>
      </c>
      <c r="O37" s="180">
        <f aca="true" t="shared" si="26" ref="O37:O45">AU37+AY37</f>
        <v>0</v>
      </c>
      <c r="P37" s="180">
        <f aca="true" t="shared" si="27" ref="P37:P45">AV37+AZ37</f>
        <v>0</v>
      </c>
      <c r="Q37" s="185">
        <f aca="true" t="shared" si="28" ref="Q37:Q45">AW37+BA37</f>
        <v>0</v>
      </c>
      <c r="R37" s="183">
        <f aca="true" t="shared" si="29" ref="R37:R45">SUM(N37:Q37)</f>
        <v>0</v>
      </c>
      <c r="S37" s="183">
        <f aca="true" t="shared" si="30" ref="S37:S45">M37+R37</f>
        <v>0</v>
      </c>
      <c r="T37" s="184"/>
      <c r="U37" s="180"/>
      <c r="V37" s="180"/>
      <c r="W37" s="180"/>
      <c r="X37" s="180"/>
      <c r="Y37" s="180"/>
      <c r="Z37" s="180"/>
      <c r="AA37" s="181"/>
      <c r="AB37" s="179"/>
      <c r="AC37" s="181"/>
      <c r="AD37" s="184"/>
      <c r="AE37" s="180"/>
      <c r="AF37" s="180"/>
      <c r="AG37" s="180"/>
      <c r="AH37" s="180"/>
      <c r="AI37" s="180"/>
      <c r="AJ37" s="184"/>
      <c r="AK37" s="180"/>
      <c r="AL37" s="180"/>
      <c r="AM37" s="180"/>
      <c r="AN37" s="180"/>
      <c r="AO37" s="185"/>
      <c r="AP37" s="179"/>
      <c r="AQ37" s="182"/>
      <c r="AR37" s="180"/>
      <c r="AS37" s="181"/>
      <c r="AT37" s="179"/>
      <c r="AU37" s="180"/>
      <c r="AV37" s="180"/>
      <c r="AW37" s="180"/>
      <c r="AX37" s="184"/>
      <c r="AY37" s="180"/>
      <c r="AZ37" s="180"/>
      <c r="BA37" s="181"/>
    </row>
    <row r="38" spans="2:53" ht="12.75">
      <c r="B38" s="535"/>
      <c r="C38" s="109" t="s">
        <v>184</v>
      </c>
      <c r="D38" s="419" t="s">
        <v>341</v>
      </c>
      <c r="E38" s="110" t="s">
        <v>119</v>
      </c>
      <c r="F38" s="105" t="s">
        <v>224</v>
      </c>
      <c r="G38" s="186">
        <f t="shared" si="18"/>
        <v>0</v>
      </c>
      <c r="H38" s="187">
        <f t="shared" si="19"/>
        <v>0</v>
      </c>
      <c r="I38" s="188">
        <f t="shared" si="20"/>
        <v>0</v>
      </c>
      <c r="J38" s="189">
        <f t="shared" si="21"/>
        <v>0</v>
      </c>
      <c r="K38" s="190">
        <f t="shared" si="22"/>
        <v>0</v>
      </c>
      <c r="L38" s="191">
        <f t="shared" si="23"/>
        <v>0</v>
      </c>
      <c r="M38" s="190">
        <f t="shared" si="24"/>
        <v>0</v>
      </c>
      <c r="N38" s="191">
        <f t="shared" si="25"/>
        <v>0</v>
      </c>
      <c r="O38" s="187">
        <f t="shared" si="26"/>
        <v>0</v>
      </c>
      <c r="P38" s="187">
        <f t="shared" si="27"/>
        <v>0</v>
      </c>
      <c r="Q38" s="192">
        <f t="shared" si="28"/>
        <v>0</v>
      </c>
      <c r="R38" s="190">
        <f t="shared" si="29"/>
        <v>0</v>
      </c>
      <c r="S38" s="190">
        <f t="shared" si="30"/>
        <v>0</v>
      </c>
      <c r="T38" s="191"/>
      <c r="U38" s="187"/>
      <c r="V38" s="187"/>
      <c r="W38" s="187"/>
      <c r="X38" s="187"/>
      <c r="Y38" s="187"/>
      <c r="Z38" s="187"/>
      <c r="AA38" s="188"/>
      <c r="AB38" s="186"/>
      <c r="AC38" s="188"/>
      <c r="AD38" s="191"/>
      <c r="AE38" s="187"/>
      <c r="AF38" s="187"/>
      <c r="AG38" s="187"/>
      <c r="AH38" s="187"/>
      <c r="AI38" s="187"/>
      <c r="AJ38" s="191"/>
      <c r="AK38" s="187"/>
      <c r="AL38" s="187"/>
      <c r="AM38" s="187"/>
      <c r="AN38" s="187"/>
      <c r="AO38" s="192"/>
      <c r="AP38" s="186"/>
      <c r="AQ38" s="189"/>
      <c r="AR38" s="187"/>
      <c r="AS38" s="188"/>
      <c r="AT38" s="186"/>
      <c r="AU38" s="187"/>
      <c r="AV38" s="187"/>
      <c r="AW38" s="187"/>
      <c r="AX38" s="191"/>
      <c r="AY38" s="187"/>
      <c r="AZ38" s="187"/>
      <c r="BA38" s="188"/>
    </row>
    <row r="39" spans="2:53" ht="12.75">
      <c r="B39" s="535"/>
      <c r="C39" s="109" t="s">
        <v>185</v>
      </c>
      <c r="D39" s="423" t="s">
        <v>345</v>
      </c>
      <c r="E39" s="110" t="s">
        <v>119</v>
      </c>
      <c r="F39" s="105" t="s">
        <v>225</v>
      </c>
      <c r="G39" s="186">
        <f t="shared" si="18"/>
        <v>0</v>
      </c>
      <c r="H39" s="187">
        <f t="shared" si="19"/>
        <v>0</v>
      </c>
      <c r="I39" s="188">
        <f t="shared" si="20"/>
        <v>0</v>
      </c>
      <c r="J39" s="189">
        <f t="shared" si="21"/>
        <v>0</v>
      </c>
      <c r="K39" s="190">
        <f t="shared" si="22"/>
        <v>0</v>
      </c>
      <c r="L39" s="191">
        <f t="shared" si="23"/>
        <v>0</v>
      </c>
      <c r="M39" s="190">
        <f t="shared" si="24"/>
        <v>0</v>
      </c>
      <c r="N39" s="191">
        <f t="shared" si="25"/>
        <v>0</v>
      </c>
      <c r="O39" s="187">
        <f t="shared" si="26"/>
        <v>0</v>
      </c>
      <c r="P39" s="187">
        <f t="shared" si="27"/>
        <v>0</v>
      </c>
      <c r="Q39" s="192">
        <f t="shared" si="28"/>
        <v>0</v>
      </c>
      <c r="R39" s="190">
        <f t="shared" si="29"/>
        <v>0</v>
      </c>
      <c r="S39" s="190">
        <f t="shared" si="30"/>
        <v>0</v>
      </c>
      <c r="T39" s="191"/>
      <c r="U39" s="187"/>
      <c r="V39" s="187"/>
      <c r="W39" s="187"/>
      <c r="X39" s="187"/>
      <c r="Y39" s="187"/>
      <c r="Z39" s="187"/>
      <c r="AA39" s="188"/>
      <c r="AB39" s="186"/>
      <c r="AC39" s="188"/>
      <c r="AD39" s="191"/>
      <c r="AE39" s="187"/>
      <c r="AF39" s="187"/>
      <c r="AG39" s="187"/>
      <c r="AH39" s="187"/>
      <c r="AI39" s="187"/>
      <c r="AJ39" s="191"/>
      <c r="AK39" s="187"/>
      <c r="AL39" s="187"/>
      <c r="AM39" s="187"/>
      <c r="AN39" s="187"/>
      <c r="AO39" s="192"/>
      <c r="AP39" s="186"/>
      <c r="AQ39" s="189"/>
      <c r="AR39" s="187"/>
      <c r="AS39" s="188"/>
      <c r="AT39" s="186"/>
      <c r="AU39" s="187"/>
      <c r="AV39" s="187"/>
      <c r="AW39" s="187"/>
      <c r="AX39" s="191"/>
      <c r="AY39" s="187"/>
      <c r="AZ39" s="187"/>
      <c r="BA39" s="188"/>
    </row>
    <row r="40" spans="2:53" ht="12.75">
      <c r="B40" s="535"/>
      <c r="C40" s="109" t="s">
        <v>186</v>
      </c>
      <c r="D40" s="423" t="s">
        <v>345</v>
      </c>
      <c r="E40" s="110" t="s">
        <v>119</v>
      </c>
      <c r="F40" s="105" t="s">
        <v>226</v>
      </c>
      <c r="G40" s="186">
        <f t="shared" si="18"/>
        <v>0</v>
      </c>
      <c r="H40" s="187">
        <f t="shared" si="19"/>
        <v>0</v>
      </c>
      <c r="I40" s="188">
        <f t="shared" si="20"/>
        <v>0</v>
      </c>
      <c r="J40" s="189">
        <f t="shared" si="21"/>
        <v>0</v>
      </c>
      <c r="K40" s="190">
        <f t="shared" si="22"/>
        <v>0</v>
      </c>
      <c r="L40" s="191">
        <f t="shared" si="23"/>
        <v>0</v>
      </c>
      <c r="M40" s="190">
        <f t="shared" si="24"/>
        <v>0</v>
      </c>
      <c r="N40" s="191">
        <f t="shared" si="25"/>
        <v>0</v>
      </c>
      <c r="O40" s="187">
        <f t="shared" si="26"/>
        <v>0</v>
      </c>
      <c r="P40" s="187">
        <f t="shared" si="27"/>
        <v>0</v>
      </c>
      <c r="Q40" s="192">
        <f t="shared" si="28"/>
        <v>0</v>
      </c>
      <c r="R40" s="190">
        <f t="shared" si="29"/>
        <v>0</v>
      </c>
      <c r="S40" s="190">
        <f t="shared" si="30"/>
        <v>0</v>
      </c>
      <c r="T40" s="191"/>
      <c r="U40" s="187"/>
      <c r="V40" s="187"/>
      <c r="W40" s="187"/>
      <c r="X40" s="187"/>
      <c r="Y40" s="187"/>
      <c r="Z40" s="187"/>
      <c r="AA40" s="188"/>
      <c r="AB40" s="186"/>
      <c r="AC40" s="188"/>
      <c r="AD40" s="191"/>
      <c r="AE40" s="187"/>
      <c r="AF40" s="187"/>
      <c r="AG40" s="187"/>
      <c r="AH40" s="187"/>
      <c r="AI40" s="187"/>
      <c r="AJ40" s="191"/>
      <c r="AK40" s="187"/>
      <c r="AL40" s="187"/>
      <c r="AM40" s="187"/>
      <c r="AN40" s="187"/>
      <c r="AO40" s="192"/>
      <c r="AP40" s="186"/>
      <c r="AQ40" s="189"/>
      <c r="AR40" s="187"/>
      <c r="AS40" s="188"/>
      <c r="AT40" s="186"/>
      <c r="AU40" s="187"/>
      <c r="AV40" s="187"/>
      <c r="AW40" s="187"/>
      <c r="AX40" s="191"/>
      <c r="AY40" s="187"/>
      <c r="AZ40" s="187"/>
      <c r="BA40" s="188"/>
    </row>
    <row r="41" spans="2:53" ht="12.75">
      <c r="B41" s="535"/>
      <c r="C41" s="503" t="s">
        <v>187</v>
      </c>
      <c r="D41" s="423" t="s">
        <v>345</v>
      </c>
      <c r="E41" s="110" t="s">
        <v>107</v>
      </c>
      <c r="F41" s="114" t="s">
        <v>107</v>
      </c>
      <c r="G41" s="186">
        <f t="shared" si="18"/>
        <v>0</v>
      </c>
      <c r="H41" s="187">
        <f t="shared" si="19"/>
        <v>0</v>
      </c>
      <c r="I41" s="188">
        <f t="shared" si="20"/>
        <v>0</v>
      </c>
      <c r="J41" s="189">
        <f t="shared" si="21"/>
        <v>0</v>
      </c>
      <c r="K41" s="190">
        <f t="shared" si="22"/>
        <v>0</v>
      </c>
      <c r="L41" s="191">
        <f t="shared" si="23"/>
        <v>0</v>
      </c>
      <c r="M41" s="190">
        <f t="shared" si="24"/>
        <v>0</v>
      </c>
      <c r="N41" s="191">
        <f t="shared" si="25"/>
        <v>0</v>
      </c>
      <c r="O41" s="187">
        <f t="shared" si="26"/>
        <v>0</v>
      </c>
      <c r="P41" s="187">
        <f t="shared" si="27"/>
        <v>0</v>
      </c>
      <c r="Q41" s="192">
        <f t="shared" si="28"/>
        <v>0</v>
      </c>
      <c r="R41" s="190">
        <f t="shared" si="29"/>
        <v>0</v>
      </c>
      <c r="S41" s="190">
        <f t="shared" si="30"/>
        <v>0</v>
      </c>
      <c r="T41" s="191"/>
      <c r="U41" s="187"/>
      <c r="V41" s="187"/>
      <c r="W41" s="187"/>
      <c r="X41" s="187"/>
      <c r="Y41" s="187"/>
      <c r="Z41" s="187"/>
      <c r="AA41" s="188"/>
      <c r="AB41" s="186"/>
      <c r="AC41" s="188"/>
      <c r="AD41" s="191"/>
      <c r="AE41" s="187"/>
      <c r="AF41" s="187"/>
      <c r="AG41" s="187"/>
      <c r="AH41" s="187"/>
      <c r="AI41" s="187"/>
      <c r="AJ41" s="191"/>
      <c r="AK41" s="187"/>
      <c r="AL41" s="187"/>
      <c r="AM41" s="187"/>
      <c r="AN41" s="187"/>
      <c r="AO41" s="192"/>
      <c r="AP41" s="186"/>
      <c r="AQ41" s="189"/>
      <c r="AR41" s="187"/>
      <c r="AS41" s="188"/>
      <c r="AT41" s="186"/>
      <c r="AU41" s="187"/>
      <c r="AV41" s="187"/>
      <c r="AW41" s="187"/>
      <c r="AX41" s="191"/>
      <c r="AY41" s="187"/>
      <c r="AZ41" s="187"/>
      <c r="BA41" s="188"/>
    </row>
    <row r="42" spans="2:53" ht="12.75">
      <c r="B42" s="535"/>
      <c r="C42" s="504"/>
      <c r="D42" s="423" t="s">
        <v>345</v>
      </c>
      <c r="E42" s="110" t="s">
        <v>108</v>
      </c>
      <c r="F42" s="114" t="s">
        <v>108</v>
      </c>
      <c r="G42" s="186">
        <f t="shared" si="18"/>
        <v>0</v>
      </c>
      <c r="H42" s="187">
        <f t="shared" si="19"/>
        <v>0</v>
      </c>
      <c r="I42" s="188">
        <f t="shared" si="20"/>
        <v>0</v>
      </c>
      <c r="J42" s="189">
        <f t="shared" si="21"/>
        <v>0</v>
      </c>
      <c r="K42" s="190">
        <f t="shared" si="22"/>
        <v>0</v>
      </c>
      <c r="L42" s="191">
        <f t="shared" si="23"/>
        <v>0</v>
      </c>
      <c r="M42" s="190">
        <f t="shared" si="24"/>
        <v>0</v>
      </c>
      <c r="N42" s="191">
        <f t="shared" si="25"/>
        <v>0</v>
      </c>
      <c r="O42" s="187">
        <f t="shared" si="26"/>
        <v>0</v>
      </c>
      <c r="P42" s="187">
        <f t="shared" si="27"/>
        <v>0</v>
      </c>
      <c r="Q42" s="192">
        <f t="shared" si="28"/>
        <v>0</v>
      </c>
      <c r="R42" s="190">
        <f t="shared" si="29"/>
        <v>0</v>
      </c>
      <c r="S42" s="190">
        <f t="shared" si="30"/>
        <v>0</v>
      </c>
      <c r="T42" s="191"/>
      <c r="U42" s="187"/>
      <c r="V42" s="187"/>
      <c r="W42" s="187"/>
      <c r="X42" s="187"/>
      <c r="Y42" s="187"/>
      <c r="Z42" s="187"/>
      <c r="AA42" s="188"/>
      <c r="AB42" s="186"/>
      <c r="AC42" s="188"/>
      <c r="AD42" s="191"/>
      <c r="AE42" s="187"/>
      <c r="AF42" s="187"/>
      <c r="AG42" s="187"/>
      <c r="AH42" s="187"/>
      <c r="AI42" s="187"/>
      <c r="AJ42" s="191"/>
      <c r="AK42" s="187"/>
      <c r="AL42" s="187"/>
      <c r="AM42" s="187"/>
      <c r="AN42" s="187"/>
      <c r="AO42" s="192"/>
      <c r="AP42" s="186"/>
      <c r="AQ42" s="189"/>
      <c r="AR42" s="187"/>
      <c r="AS42" s="188"/>
      <c r="AT42" s="186"/>
      <c r="AU42" s="187"/>
      <c r="AV42" s="187"/>
      <c r="AW42" s="187"/>
      <c r="AX42" s="191"/>
      <c r="AY42" s="187"/>
      <c r="AZ42" s="187"/>
      <c r="BA42" s="188"/>
    </row>
    <row r="43" spans="2:53" ht="12.75">
      <c r="B43" s="535"/>
      <c r="C43" s="504"/>
      <c r="D43" s="423" t="s">
        <v>345</v>
      </c>
      <c r="E43" s="110" t="s">
        <v>109</v>
      </c>
      <c r="F43" s="114" t="s">
        <v>109</v>
      </c>
      <c r="G43" s="186">
        <f t="shared" si="18"/>
        <v>0</v>
      </c>
      <c r="H43" s="187">
        <f t="shared" si="19"/>
        <v>0</v>
      </c>
      <c r="I43" s="188">
        <f t="shared" si="20"/>
        <v>0</v>
      </c>
      <c r="J43" s="189">
        <f t="shared" si="21"/>
        <v>0</v>
      </c>
      <c r="K43" s="190">
        <f t="shared" si="22"/>
        <v>0</v>
      </c>
      <c r="L43" s="191">
        <f t="shared" si="23"/>
        <v>0</v>
      </c>
      <c r="M43" s="190">
        <f t="shared" si="24"/>
        <v>0</v>
      </c>
      <c r="N43" s="191">
        <f t="shared" si="25"/>
        <v>0</v>
      </c>
      <c r="O43" s="187">
        <f t="shared" si="26"/>
        <v>0</v>
      </c>
      <c r="P43" s="187">
        <f t="shared" si="27"/>
        <v>0</v>
      </c>
      <c r="Q43" s="192">
        <f t="shared" si="28"/>
        <v>0</v>
      </c>
      <c r="R43" s="190">
        <f t="shared" si="29"/>
        <v>0</v>
      </c>
      <c r="S43" s="190">
        <f t="shared" si="30"/>
        <v>0</v>
      </c>
      <c r="T43" s="191"/>
      <c r="U43" s="187"/>
      <c r="V43" s="187"/>
      <c r="W43" s="187"/>
      <c r="X43" s="187"/>
      <c r="Y43" s="187"/>
      <c r="Z43" s="187"/>
      <c r="AA43" s="188"/>
      <c r="AB43" s="186"/>
      <c r="AC43" s="188"/>
      <c r="AD43" s="191"/>
      <c r="AE43" s="187"/>
      <c r="AF43" s="187"/>
      <c r="AG43" s="187"/>
      <c r="AH43" s="187"/>
      <c r="AI43" s="187"/>
      <c r="AJ43" s="191"/>
      <c r="AK43" s="187"/>
      <c r="AL43" s="187"/>
      <c r="AM43" s="187"/>
      <c r="AN43" s="187"/>
      <c r="AO43" s="192"/>
      <c r="AP43" s="186"/>
      <c r="AQ43" s="189"/>
      <c r="AR43" s="187"/>
      <c r="AS43" s="188"/>
      <c r="AT43" s="186"/>
      <c r="AU43" s="187"/>
      <c r="AV43" s="187"/>
      <c r="AW43" s="187"/>
      <c r="AX43" s="191"/>
      <c r="AY43" s="187"/>
      <c r="AZ43" s="187"/>
      <c r="BA43" s="188"/>
    </row>
    <row r="44" spans="2:53" ht="12.75">
      <c r="B44" s="535"/>
      <c r="C44" s="504"/>
      <c r="D44" s="423" t="s">
        <v>345</v>
      </c>
      <c r="E44" s="110" t="s">
        <v>110</v>
      </c>
      <c r="F44" s="114" t="s">
        <v>110</v>
      </c>
      <c r="G44" s="186">
        <f t="shared" si="18"/>
        <v>0</v>
      </c>
      <c r="H44" s="187">
        <f t="shared" si="19"/>
        <v>0</v>
      </c>
      <c r="I44" s="188">
        <f t="shared" si="20"/>
        <v>0</v>
      </c>
      <c r="J44" s="189">
        <f t="shared" si="21"/>
        <v>0</v>
      </c>
      <c r="K44" s="190">
        <f t="shared" si="22"/>
        <v>0</v>
      </c>
      <c r="L44" s="191">
        <f t="shared" si="23"/>
        <v>0</v>
      </c>
      <c r="M44" s="190">
        <f t="shared" si="24"/>
        <v>0</v>
      </c>
      <c r="N44" s="191">
        <f t="shared" si="25"/>
        <v>0</v>
      </c>
      <c r="O44" s="187">
        <f t="shared" si="26"/>
        <v>0</v>
      </c>
      <c r="P44" s="187">
        <f t="shared" si="27"/>
        <v>0</v>
      </c>
      <c r="Q44" s="192">
        <f t="shared" si="28"/>
        <v>0</v>
      </c>
      <c r="R44" s="190">
        <f t="shared" si="29"/>
        <v>0</v>
      </c>
      <c r="S44" s="190">
        <f t="shared" si="30"/>
        <v>0</v>
      </c>
      <c r="T44" s="191"/>
      <c r="U44" s="187"/>
      <c r="V44" s="187"/>
      <c r="W44" s="187"/>
      <c r="X44" s="187"/>
      <c r="Y44" s="187"/>
      <c r="Z44" s="187"/>
      <c r="AA44" s="188"/>
      <c r="AB44" s="186"/>
      <c r="AC44" s="188"/>
      <c r="AD44" s="191"/>
      <c r="AE44" s="187"/>
      <c r="AF44" s="187"/>
      <c r="AG44" s="187"/>
      <c r="AH44" s="187"/>
      <c r="AI44" s="187"/>
      <c r="AJ44" s="191"/>
      <c r="AK44" s="187"/>
      <c r="AL44" s="187"/>
      <c r="AM44" s="187"/>
      <c r="AN44" s="187"/>
      <c r="AO44" s="192"/>
      <c r="AP44" s="186"/>
      <c r="AQ44" s="189"/>
      <c r="AR44" s="187"/>
      <c r="AS44" s="188"/>
      <c r="AT44" s="186"/>
      <c r="AU44" s="187"/>
      <c r="AV44" s="187"/>
      <c r="AW44" s="187"/>
      <c r="AX44" s="191"/>
      <c r="AY44" s="187"/>
      <c r="AZ44" s="187"/>
      <c r="BA44" s="188"/>
    </row>
    <row r="45" spans="2:53" ht="12.75">
      <c r="B45" s="535"/>
      <c r="C45" s="504"/>
      <c r="D45" s="423" t="s">
        <v>345</v>
      </c>
      <c r="E45" s="110" t="s">
        <v>111</v>
      </c>
      <c r="F45" s="105" t="s">
        <v>111</v>
      </c>
      <c r="G45" s="186">
        <f t="shared" si="18"/>
        <v>0</v>
      </c>
      <c r="H45" s="187">
        <f t="shared" si="19"/>
        <v>0</v>
      </c>
      <c r="I45" s="188">
        <f t="shared" si="20"/>
        <v>0</v>
      </c>
      <c r="J45" s="189">
        <f t="shared" si="21"/>
        <v>0</v>
      </c>
      <c r="K45" s="190">
        <f t="shared" si="22"/>
        <v>0</v>
      </c>
      <c r="L45" s="191">
        <f t="shared" si="23"/>
        <v>0</v>
      </c>
      <c r="M45" s="190">
        <f t="shared" si="24"/>
        <v>0</v>
      </c>
      <c r="N45" s="191">
        <f t="shared" si="25"/>
        <v>0</v>
      </c>
      <c r="O45" s="187">
        <f t="shared" si="26"/>
        <v>0</v>
      </c>
      <c r="P45" s="187">
        <f t="shared" si="27"/>
        <v>0</v>
      </c>
      <c r="Q45" s="192">
        <f t="shared" si="28"/>
        <v>0</v>
      </c>
      <c r="R45" s="190">
        <f t="shared" si="29"/>
        <v>0</v>
      </c>
      <c r="S45" s="190">
        <f t="shared" si="30"/>
        <v>0</v>
      </c>
      <c r="T45" s="191"/>
      <c r="U45" s="187"/>
      <c r="V45" s="187"/>
      <c r="W45" s="187"/>
      <c r="X45" s="187"/>
      <c r="Y45" s="187"/>
      <c r="Z45" s="187"/>
      <c r="AA45" s="188"/>
      <c r="AB45" s="186"/>
      <c r="AC45" s="188"/>
      <c r="AD45" s="191"/>
      <c r="AE45" s="187"/>
      <c r="AF45" s="187"/>
      <c r="AG45" s="187"/>
      <c r="AH45" s="187"/>
      <c r="AI45" s="187"/>
      <c r="AJ45" s="191"/>
      <c r="AK45" s="187"/>
      <c r="AL45" s="187"/>
      <c r="AM45" s="187"/>
      <c r="AN45" s="187"/>
      <c r="AO45" s="192"/>
      <c r="AP45" s="186"/>
      <c r="AQ45" s="189"/>
      <c r="AR45" s="187"/>
      <c r="AS45" s="188"/>
      <c r="AT45" s="186"/>
      <c r="AU45" s="187"/>
      <c r="AV45" s="187"/>
      <c r="AW45" s="187"/>
      <c r="AX45" s="191"/>
      <c r="AY45" s="187"/>
      <c r="AZ45" s="187"/>
      <c r="BA45" s="188"/>
    </row>
    <row r="46" spans="2:53" ht="12.75">
      <c r="B46" s="535"/>
      <c r="C46" s="504"/>
      <c r="D46" s="157" t="s">
        <v>342</v>
      </c>
      <c r="E46" s="158"/>
      <c r="F46" s="151"/>
      <c r="G46" s="227">
        <f>SUM(G41:G45)</f>
        <v>0</v>
      </c>
      <c r="H46" s="228">
        <f aca="true" t="shared" si="31" ref="H46:S46">SUM(H41:H45)</f>
        <v>0</v>
      </c>
      <c r="I46" s="229">
        <f t="shared" si="31"/>
        <v>0</v>
      </c>
      <c r="J46" s="230">
        <f t="shared" si="31"/>
        <v>0</v>
      </c>
      <c r="K46" s="231">
        <f t="shared" si="31"/>
        <v>0</v>
      </c>
      <c r="L46" s="232">
        <f t="shared" si="31"/>
        <v>0</v>
      </c>
      <c r="M46" s="231">
        <f t="shared" si="31"/>
        <v>0</v>
      </c>
      <c r="N46" s="232">
        <f t="shared" si="31"/>
        <v>0</v>
      </c>
      <c r="O46" s="228">
        <f t="shared" si="31"/>
        <v>0</v>
      </c>
      <c r="P46" s="228">
        <f t="shared" si="31"/>
        <v>0</v>
      </c>
      <c r="Q46" s="233">
        <f t="shared" si="31"/>
        <v>0</v>
      </c>
      <c r="R46" s="231">
        <f t="shared" si="31"/>
        <v>0</v>
      </c>
      <c r="S46" s="231">
        <f t="shared" si="31"/>
        <v>0</v>
      </c>
      <c r="T46" s="191"/>
      <c r="U46" s="187"/>
      <c r="V46" s="187"/>
      <c r="W46" s="187"/>
      <c r="X46" s="187"/>
      <c r="Y46" s="187"/>
      <c r="Z46" s="187"/>
      <c r="AA46" s="188"/>
      <c r="AB46" s="186"/>
      <c r="AC46" s="188"/>
      <c r="AD46" s="191"/>
      <c r="AE46" s="187"/>
      <c r="AF46" s="187"/>
      <c r="AG46" s="187"/>
      <c r="AH46" s="187"/>
      <c r="AI46" s="187"/>
      <c r="AJ46" s="191"/>
      <c r="AK46" s="187"/>
      <c r="AL46" s="187"/>
      <c r="AM46" s="187"/>
      <c r="AN46" s="187"/>
      <c r="AO46" s="192"/>
      <c r="AP46" s="186"/>
      <c r="AQ46" s="189"/>
      <c r="AR46" s="187"/>
      <c r="AS46" s="188"/>
      <c r="AT46" s="186"/>
      <c r="AU46" s="187"/>
      <c r="AV46" s="187"/>
      <c r="AW46" s="187"/>
      <c r="AX46" s="191"/>
      <c r="AY46" s="187"/>
      <c r="AZ46" s="187"/>
      <c r="BA46" s="188"/>
    </row>
    <row r="47" spans="2:53" ht="12.75">
      <c r="B47" s="536"/>
      <c r="C47" s="155" t="s">
        <v>148</v>
      </c>
      <c r="D47" s="155"/>
      <c r="E47" s="155"/>
      <c r="F47" s="159"/>
      <c r="G47" s="214">
        <f>SUM(G37:G46,-G46)</f>
        <v>0</v>
      </c>
      <c r="H47" s="215">
        <f aca="true" t="shared" si="32" ref="H47:S47">SUM(H37:H46,-H46)</f>
        <v>0</v>
      </c>
      <c r="I47" s="216">
        <f t="shared" si="32"/>
        <v>0</v>
      </c>
      <c r="J47" s="217">
        <f t="shared" si="32"/>
        <v>0</v>
      </c>
      <c r="K47" s="218">
        <f t="shared" si="32"/>
        <v>0</v>
      </c>
      <c r="L47" s="219">
        <f t="shared" si="32"/>
        <v>0</v>
      </c>
      <c r="M47" s="218">
        <f t="shared" si="32"/>
        <v>0</v>
      </c>
      <c r="N47" s="219">
        <f t="shared" si="32"/>
        <v>0</v>
      </c>
      <c r="O47" s="215">
        <f t="shared" si="32"/>
        <v>0</v>
      </c>
      <c r="P47" s="215">
        <f t="shared" si="32"/>
        <v>0</v>
      </c>
      <c r="Q47" s="220">
        <f t="shared" si="32"/>
        <v>0</v>
      </c>
      <c r="R47" s="218">
        <f t="shared" si="32"/>
        <v>0</v>
      </c>
      <c r="S47" s="218">
        <f t="shared" si="32"/>
        <v>0</v>
      </c>
      <c r="T47" s="221"/>
      <c r="U47" s="222"/>
      <c r="V47" s="222"/>
      <c r="W47" s="222"/>
      <c r="X47" s="222"/>
      <c r="Y47" s="222"/>
      <c r="Z47" s="222"/>
      <c r="AA47" s="223"/>
      <c r="AB47" s="224"/>
      <c r="AC47" s="223"/>
      <c r="AD47" s="221"/>
      <c r="AE47" s="222"/>
      <c r="AF47" s="222"/>
      <c r="AG47" s="222"/>
      <c r="AH47" s="222"/>
      <c r="AI47" s="222"/>
      <c r="AJ47" s="221"/>
      <c r="AK47" s="222"/>
      <c r="AL47" s="222"/>
      <c r="AM47" s="222"/>
      <c r="AN47" s="222"/>
      <c r="AO47" s="225"/>
      <c r="AP47" s="224"/>
      <c r="AQ47" s="226"/>
      <c r="AR47" s="222"/>
      <c r="AS47" s="223"/>
      <c r="AT47" s="224"/>
      <c r="AU47" s="222"/>
      <c r="AV47" s="222"/>
      <c r="AW47" s="222"/>
      <c r="AX47" s="221"/>
      <c r="AY47" s="222"/>
      <c r="AZ47" s="222"/>
      <c r="BA47" s="223"/>
    </row>
    <row r="48" spans="2:53" ht="12.75" customHeight="1">
      <c r="B48" s="531" t="s">
        <v>188</v>
      </c>
      <c r="C48" s="513" t="s">
        <v>189</v>
      </c>
      <c r="D48" s="424" t="s">
        <v>346</v>
      </c>
      <c r="E48" s="115" t="s">
        <v>190</v>
      </c>
      <c r="F48" s="116" t="s">
        <v>241</v>
      </c>
      <c r="G48" s="179">
        <f aca="true" t="shared" si="33" ref="G48:G55">SUM(T48:V48)</f>
        <v>0</v>
      </c>
      <c r="H48" s="180">
        <f aca="true" t="shared" si="34" ref="H48:H55">SUM(W48:AA48)</f>
        <v>0</v>
      </c>
      <c r="I48" s="181">
        <f aca="true" t="shared" si="35" ref="I48:I55">SUM(G48:H48)</f>
        <v>0</v>
      </c>
      <c r="J48" s="182">
        <f aca="true" t="shared" si="36" ref="J48:J55">SUM(AB48:AC48)</f>
        <v>0</v>
      </c>
      <c r="K48" s="183">
        <f aca="true" t="shared" si="37" ref="K48:K55">SUM(AD48:AO48)</f>
        <v>0</v>
      </c>
      <c r="L48" s="184">
        <f aca="true" t="shared" si="38" ref="L48:L55">SUM(AP48:AS48)</f>
        <v>0</v>
      </c>
      <c r="M48" s="183">
        <f aca="true" t="shared" si="39" ref="M48:M55">SUM(I48:L48)</f>
        <v>0</v>
      </c>
      <c r="N48" s="184">
        <f aca="true" t="shared" si="40" ref="N48:N55">AT48+AX48</f>
        <v>0</v>
      </c>
      <c r="O48" s="180">
        <f aca="true" t="shared" si="41" ref="O48:O55">AU48+AY48</f>
        <v>0</v>
      </c>
      <c r="P48" s="180">
        <f aca="true" t="shared" si="42" ref="P48:P55">AV48+AZ48</f>
        <v>0</v>
      </c>
      <c r="Q48" s="185">
        <f aca="true" t="shared" si="43" ref="Q48:Q55">AW48+BA48</f>
        <v>0</v>
      </c>
      <c r="R48" s="183">
        <f aca="true" t="shared" si="44" ref="R48:R55">SUM(N48:Q48)</f>
        <v>0</v>
      </c>
      <c r="S48" s="183">
        <f aca="true" t="shared" si="45" ref="S48:S55">M48+R48</f>
        <v>0</v>
      </c>
      <c r="T48" s="184"/>
      <c r="U48" s="180"/>
      <c r="V48" s="180"/>
      <c r="W48" s="180"/>
      <c r="X48" s="180"/>
      <c r="Y48" s="180"/>
      <c r="Z48" s="180"/>
      <c r="AA48" s="181"/>
      <c r="AB48" s="179"/>
      <c r="AC48" s="181"/>
      <c r="AD48" s="184"/>
      <c r="AE48" s="180"/>
      <c r="AF48" s="180"/>
      <c r="AG48" s="180"/>
      <c r="AH48" s="180"/>
      <c r="AI48" s="180"/>
      <c r="AJ48" s="184"/>
      <c r="AK48" s="180"/>
      <c r="AL48" s="180"/>
      <c r="AM48" s="180"/>
      <c r="AN48" s="180"/>
      <c r="AO48" s="185"/>
      <c r="AP48" s="179"/>
      <c r="AQ48" s="182"/>
      <c r="AR48" s="180"/>
      <c r="AS48" s="181"/>
      <c r="AT48" s="179"/>
      <c r="AU48" s="180"/>
      <c r="AV48" s="180"/>
      <c r="AW48" s="180"/>
      <c r="AX48" s="184"/>
      <c r="AY48" s="180"/>
      <c r="AZ48" s="180"/>
      <c r="BA48" s="181"/>
    </row>
    <row r="49" spans="2:53" ht="12.75">
      <c r="B49" s="532"/>
      <c r="C49" s="504"/>
      <c r="D49" s="425" t="s">
        <v>346</v>
      </c>
      <c r="E49" s="117" t="s">
        <v>112</v>
      </c>
      <c r="F49" s="118" t="s">
        <v>112</v>
      </c>
      <c r="G49" s="186">
        <f t="shared" si="33"/>
        <v>0</v>
      </c>
      <c r="H49" s="187">
        <f t="shared" si="34"/>
        <v>0</v>
      </c>
      <c r="I49" s="188">
        <f t="shared" si="35"/>
        <v>0</v>
      </c>
      <c r="J49" s="189">
        <f t="shared" si="36"/>
        <v>0</v>
      </c>
      <c r="K49" s="190">
        <f t="shared" si="37"/>
        <v>0</v>
      </c>
      <c r="L49" s="191">
        <f t="shared" si="38"/>
        <v>0</v>
      </c>
      <c r="M49" s="190">
        <f t="shared" si="39"/>
        <v>0</v>
      </c>
      <c r="N49" s="191">
        <f t="shared" si="40"/>
        <v>0</v>
      </c>
      <c r="O49" s="187">
        <f t="shared" si="41"/>
        <v>0</v>
      </c>
      <c r="P49" s="187">
        <f t="shared" si="42"/>
        <v>0</v>
      </c>
      <c r="Q49" s="192">
        <f t="shared" si="43"/>
        <v>0</v>
      </c>
      <c r="R49" s="190">
        <f t="shared" si="44"/>
        <v>0</v>
      </c>
      <c r="S49" s="190">
        <f t="shared" si="45"/>
        <v>0</v>
      </c>
      <c r="T49" s="191"/>
      <c r="U49" s="187"/>
      <c r="V49" s="187"/>
      <c r="W49" s="187"/>
      <c r="X49" s="187"/>
      <c r="Y49" s="187"/>
      <c r="Z49" s="187"/>
      <c r="AA49" s="188"/>
      <c r="AB49" s="186"/>
      <c r="AC49" s="188"/>
      <c r="AD49" s="191"/>
      <c r="AE49" s="187"/>
      <c r="AF49" s="187"/>
      <c r="AG49" s="187"/>
      <c r="AH49" s="187"/>
      <c r="AI49" s="187"/>
      <c r="AJ49" s="191"/>
      <c r="AK49" s="187"/>
      <c r="AL49" s="187"/>
      <c r="AM49" s="187"/>
      <c r="AN49" s="187"/>
      <c r="AO49" s="192"/>
      <c r="AP49" s="186"/>
      <c r="AQ49" s="189"/>
      <c r="AR49" s="187"/>
      <c r="AS49" s="188"/>
      <c r="AT49" s="186"/>
      <c r="AU49" s="187"/>
      <c r="AV49" s="187"/>
      <c r="AW49" s="187"/>
      <c r="AX49" s="191"/>
      <c r="AY49" s="187"/>
      <c r="AZ49" s="187"/>
      <c r="BA49" s="188"/>
    </row>
    <row r="50" spans="2:53" ht="12.75">
      <c r="B50" s="532"/>
      <c r="C50" s="504"/>
      <c r="D50" s="425" t="s">
        <v>346</v>
      </c>
      <c r="E50" s="117" t="s">
        <v>113</v>
      </c>
      <c r="F50" s="118" t="s">
        <v>113</v>
      </c>
      <c r="G50" s="186">
        <f t="shared" si="33"/>
        <v>0</v>
      </c>
      <c r="H50" s="187">
        <f t="shared" si="34"/>
        <v>0</v>
      </c>
      <c r="I50" s="188">
        <f t="shared" si="35"/>
        <v>0</v>
      </c>
      <c r="J50" s="189">
        <f t="shared" si="36"/>
        <v>0</v>
      </c>
      <c r="K50" s="190">
        <f t="shared" si="37"/>
        <v>0</v>
      </c>
      <c r="L50" s="191">
        <f t="shared" si="38"/>
        <v>0</v>
      </c>
      <c r="M50" s="190">
        <f t="shared" si="39"/>
        <v>0</v>
      </c>
      <c r="N50" s="191">
        <f t="shared" si="40"/>
        <v>0</v>
      </c>
      <c r="O50" s="187">
        <f t="shared" si="41"/>
        <v>0</v>
      </c>
      <c r="P50" s="187">
        <f t="shared" si="42"/>
        <v>0</v>
      </c>
      <c r="Q50" s="192">
        <f t="shared" si="43"/>
        <v>0</v>
      </c>
      <c r="R50" s="190">
        <f t="shared" si="44"/>
        <v>0</v>
      </c>
      <c r="S50" s="190">
        <f t="shared" si="45"/>
        <v>0</v>
      </c>
      <c r="T50" s="191"/>
      <c r="U50" s="187"/>
      <c r="V50" s="187"/>
      <c r="W50" s="187"/>
      <c r="X50" s="187"/>
      <c r="Y50" s="187"/>
      <c r="Z50" s="187"/>
      <c r="AA50" s="188"/>
      <c r="AB50" s="186"/>
      <c r="AC50" s="188"/>
      <c r="AD50" s="191"/>
      <c r="AE50" s="187"/>
      <c r="AF50" s="187"/>
      <c r="AG50" s="187"/>
      <c r="AH50" s="187"/>
      <c r="AI50" s="187"/>
      <c r="AJ50" s="191"/>
      <c r="AK50" s="187"/>
      <c r="AL50" s="187"/>
      <c r="AM50" s="187"/>
      <c r="AN50" s="187"/>
      <c r="AO50" s="192"/>
      <c r="AP50" s="186"/>
      <c r="AQ50" s="189"/>
      <c r="AR50" s="187"/>
      <c r="AS50" s="188"/>
      <c r="AT50" s="186"/>
      <c r="AU50" s="187"/>
      <c r="AV50" s="187"/>
      <c r="AW50" s="187"/>
      <c r="AX50" s="191"/>
      <c r="AY50" s="187"/>
      <c r="AZ50" s="187"/>
      <c r="BA50" s="188"/>
    </row>
    <row r="51" spans="2:53" ht="12.75">
      <c r="B51" s="532"/>
      <c r="C51" s="504"/>
      <c r="D51" s="425" t="s">
        <v>346</v>
      </c>
      <c r="E51" s="117" t="s">
        <v>114</v>
      </c>
      <c r="F51" s="118" t="s">
        <v>114</v>
      </c>
      <c r="G51" s="186">
        <f t="shared" si="33"/>
        <v>0</v>
      </c>
      <c r="H51" s="187">
        <f t="shared" si="34"/>
        <v>0</v>
      </c>
      <c r="I51" s="188">
        <f t="shared" si="35"/>
        <v>0</v>
      </c>
      <c r="J51" s="189">
        <f t="shared" si="36"/>
        <v>0</v>
      </c>
      <c r="K51" s="190">
        <f t="shared" si="37"/>
        <v>0</v>
      </c>
      <c r="L51" s="191">
        <f t="shared" si="38"/>
        <v>0</v>
      </c>
      <c r="M51" s="190">
        <f t="shared" si="39"/>
        <v>0</v>
      </c>
      <c r="N51" s="191">
        <f t="shared" si="40"/>
        <v>0</v>
      </c>
      <c r="O51" s="187">
        <f t="shared" si="41"/>
        <v>0</v>
      </c>
      <c r="P51" s="187">
        <f t="shared" si="42"/>
        <v>0</v>
      </c>
      <c r="Q51" s="192">
        <f t="shared" si="43"/>
        <v>0</v>
      </c>
      <c r="R51" s="190">
        <f t="shared" si="44"/>
        <v>0</v>
      </c>
      <c r="S51" s="190">
        <f t="shared" si="45"/>
        <v>0</v>
      </c>
      <c r="T51" s="191"/>
      <c r="U51" s="187"/>
      <c r="V51" s="187"/>
      <c r="W51" s="187"/>
      <c r="X51" s="187"/>
      <c r="Y51" s="187"/>
      <c r="Z51" s="187"/>
      <c r="AA51" s="188"/>
      <c r="AB51" s="186"/>
      <c r="AC51" s="188"/>
      <c r="AD51" s="191"/>
      <c r="AE51" s="187"/>
      <c r="AF51" s="187"/>
      <c r="AG51" s="187"/>
      <c r="AH51" s="187"/>
      <c r="AI51" s="187"/>
      <c r="AJ51" s="191"/>
      <c r="AK51" s="187"/>
      <c r="AL51" s="187"/>
      <c r="AM51" s="187"/>
      <c r="AN51" s="187"/>
      <c r="AO51" s="192"/>
      <c r="AP51" s="186"/>
      <c r="AQ51" s="189"/>
      <c r="AR51" s="187"/>
      <c r="AS51" s="188"/>
      <c r="AT51" s="186"/>
      <c r="AU51" s="187"/>
      <c r="AV51" s="187"/>
      <c r="AW51" s="187"/>
      <c r="AX51" s="191"/>
      <c r="AY51" s="187"/>
      <c r="AZ51" s="187"/>
      <c r="BA51" s="188"/>
    </row>
    <row r="52" spans="2:53" ht="12.75">
      <c r="B52" s="532"/>
      <c r="C52" s="504"/>
      <c r="D52" s="425" t="s">
        <v>346</v>
      </c>
      <c r="E52" s="117" t="s">
        <v>115</v>
      </c>
      <c r="F52" s="118" t="s">
        <v>115</v>
      </c>
      <c r="G52" s="186">
        <f t="shared" si="33"/>
        <v>0</v>
      </c>
      <c r="H52" s="187">
        <f t="shared" si="34"/>
        <v>0</v>
      </c>
      <c r="I52" s="188">
        <f t="shared" si="35"/>
        <v>0</v>
      </c>
      <c r="J52" s="189">
        <f t="shared" si="36"/>
        <v>0</v>
      </c>
      <c r="K52" s="190">
        <f t="shared" si="37"/>
        <v>0</v>
      </c>
      <c r="L52" s="191">
        <f t="shared" si="38"/>
        <v>0</v>
      </c>
      <c r="M52" s="190">
        <f t="shared" si="39"/>
        <v>0</v>
      </c>
      <c r="N52" s="191">
        <f t="shared" si="40"/>
        <v>0</v>
      </c>
      <c r="O52" s="187">
        <f t="shared" si="41"/>
        <v>0</v>
      </c>
      <c r="P52" s="187">
        <f t="shared" si="42"/>
        <v>0</v>
      </c>
      <c r="Q52" s="192">
        <f t="shared" si="43"/>
        <v>0</v>
      </c>
      <c r="R52" s="190">
        <f t="shared" si="44"/>
        <v>0</v>
      </c>
      <c r="S52" s="190">
        <f t="shared" si="45"/>
        <v>0</v>
      </c>
      <c r="T52" s="191"/>
      <c r="U52" s="187"/>
      <c r="V52" s="187"/>
      <c r="W52" s="187"/>
      <c r="X52" s="187"/>
      <c r="Y52" s="187"/>
      <c r="Z52" s="187"/>
      <c r="AA52" s="188"/>
      <c r="AB52" s="186"/>
      <c r="AC52" s="188"/>
      <c r="AD52" s="191"/>
      <c r="AE52" s="187"/>
      <c r="AF52" s="187"/>
      <c r="AG52" s="187"/>
      <c r="AH52" s="187"/>
      <c r="AI52" s="187"/>
      <c r="AJ52" s="191"/>
      <c r="AK52" s="187"/>
      <c r="AL52" s="187"/>
      <c r="AM52" s="187"/>
      <c r="AN52" s="187"/>
      <c r="AO52" s="192"/>
      <c r="AP52" s="186"/>
      <c r="AQ52" s="189"/>
      <c r="AR52" s="187"/>
      <c r="AS52" s="188"/>
      <c r="AT52" s="186"/>
      <c r="AU52" s="187"/>
      <c r="AV52" s="187"/>
      <c r="AW52" s="187"/>
      <c r="AX52" s="191"/>
      <c r="AY52" s="187"/>
      <c r="AZ52" s="187"/>
      <c r="BA52" s="188"/>
    </row>
    <row r="53" spans="2:53" ht="12.75">
      <c r="B53" s="532"/>
      <c r="C53" s="504"/>
      <c r="D53" s="425" t="s">
        <v>346</v>
      </c>
      <c r="E53" s="117" t="s">
        <v>116</v>
      </c>
      <c r="F53" s="118" t="s">
        <v>116</v>
      </c>
      <c r="G53" s="186">
        <f t="shared" si="33"/>
        <v>0</v>
      </c>
      <c r="H53" s="187">
        <f t="shared" si="34"/>
        <v>0</v>
      </c>
      <c r="I53" s="188">
        <f t="shared" si="35"/>
        <v>0</v>
      </c>
      <c r="J53" s="189">
        <f t="shared" si="36"/>
        <v>0</v>
      </c>
      <c r="K53" s="190">
        <f t="shared" si="37"/>
        <v>0</v>
      </c>
      <c r="L53" s="191">
        <f t="shared" si="38"/>
        <v>0</v>
      </c>
      <c r="M53" s="190">
        <f t="shared" si="39"/>
        <v>0</v>
      </c>
      <c r="N53" s="191">
        <f t="shared" si="40"/>
        <v>0</v>
      </c>
      <c r="O53" s="187">
        <f t="shared" si="41"/>
        <v>0</v>
      </c>
      <c r="P53" s="187">
        <f t="shared" si="42"/>
        <v>0</v>
      </c>
      <c r="Q53" s="192">
        <f t="shared" si="43"/>
        <v>0</v>
      </c>
      <c r="R53" s="190">
        <f t="shared" si="44"/>
        <v>0</v>
      </c>
      <c r="S53" s="190">
        <f t="shared" si="45"/>
        <v>0</v>
      </c>
      <c r="T53" s="191"/>
      <c r="U53" s="187"/>
      <c r="V53" s="187"/>
      <c r="W53" s="187"/>
      <c r="X53" s="187"/>
      <c r="Y53" s="187"/>
      <c r="Z53" s="187"/>
      <c r="AA53" s="188"/>
      <c r="AB53" s="186"/>
      <c r="AC53" s="188"/>
      <c r="AD53" s="191"/>
      <c r="AE53" s="187"/>
      <c r="AF53" s="187"/>
      <c r="AG53" s="187"/>
      <c r="AH53" s="187"/>
      <c r="AI53" s="187"/>
      <c r="AJ53" s="191"/>
      <c r="AK53" s="187"/>
      <c r="AL53" s="187"/>
      <c r="AM53" s="187"/>
      <c r="AN53" s="187"/>
      <c r="AO53" s="192"/>
      <c r="AP53" s="186"/>
      <c r="AQ53" s="189"/>
      <c r="AR53" s="187"/>
      <c r="AS53" s="188"/>
      <c r="AT53" s="186"/>
      <c r="AU53" s="187"/>
      <c r="AV53" s="187"/>
      <c r="AW53" s="187"/>
      <c r="AX53" s="191"/>
      <c r="AY53" s="187"/>
      <c r="AZ53" s="187"/>
      <c r="BA53" s="188"/>
    </row>
    <row r="54" spans="2:53" ht="12.75">
      <c r="B54" s="532"/>
      <c r="C54" s="504"/>
      <c r="D54" s="425" t="s">
        <v>346</v>
      </c>
      <c r="E54" s="119" t="s">
        <v>117</v>
      </c>
      <c r="F54" s="120" t="s">
        <v>117</v>
      </c>
      <c r="G54" s="186">
        <f t="shared" si="33"/>
        <v>0</v>
      </c>
      <c r="H54" s="187">
        <f t="shared" si="34"/>
        <v>0</v>
      </c>
      <c r="I54" s="188">
        <f t="shared" si="35"/>
        <v>0</v>
      </c>
      <c r="J54" s="189">
        <f t="shared" si="36"/>
        <v>0</v>
      </c>
      <c r="K54" s="190">
        <f t="shared" si="37"/>
        <v>0</v>
      </c>
      <c r="L54" s="191">
        <f t="shared" si="38"/>
        <v>0</v>
      </c>
      <c r="M54" s="190">
        <f t="shared" si="39"/>
        <v>0</v>
      </c>
      <c r="N54" s="191">
        <f t="shared" si="40"/>
        <v>0</v>
      </c>
      <c r="O54" s="187">
        <f t="shared" si="41"/>
        <v>0</v>
      </c>
      <c r="P54" s="187">
        <f t="shared" si="42"/>
        <v>0</v>
      </c>
      <c r="Q54" s="192">
        <f t="shared" si="43"/>
        <v>0</v>
      </c>
      <c r="R54" s="190">
        <f t="shared" si="44"/>
        <v>0</v>
      </c>
      <c r="S54" s="190">
        <f t="shared" si="45"/>
        <v>0</v>
      </c>
      <c r="T54" s="191"/>
      <c r="U54" s="187"/>
      <c r="V54" s="187"/>
      <c r="W54" s="187"/>
      <c r="X54" s="187"/>
      <c r="Y54" s="187"/>
      <c r="Z54" s="187"/>
      <c r="AA54" s="188"/>
      <c r="AB54" s="186"/>
      <c r="AC54" s="188"/>
      <c r="AD54" s="191"/>
      <c r="AE54" s="187"/>
      <c r="AF54" s="187"/>
      <c r="AG54" s="187"/>
      <c r="AH54" s="187"/>
      <c r="AI54" s="187"/>
      <c r="AJ54" s="191"/>
      <c r="AK54" s="187"/>
      <c r="AL54" s="187"/>
      <c r="AM54" s="187"/>
      <c r="AN54" s="187"/>
      <c r="AO54" s="192"/>
      <c r="AP54" s="186"/>
      <c r="AQ54" s="189"/>
      <c r="AR54" s="187"/>
      <c r="AS54" s="188"/>
      <c r="AT54" s="186"/>
      <c r="AU54" s="187"/>
      <c r="AV54" s="187"/>
      <c r="AW54" s="187"/>
      <c r="AX54" s="191"/>
      <c r="AY54" s="187"/>
      <c r="AZ54" s="187"/>
      <c r="BA54" s="188"/>
    </row>
    <row r="55" spans="2:53" ht="12.75">
      <c r="B55" s="532"/>
      <c r="C55" s="504"/>
      <c r="D55" s="425" t="s">
        <v>346</v>
      </c>
      <c r="E55" s="117" t="s">
        <v>191</v>
      </c>
      <c r="F55" s="118" t="s">
        <v>242</v>
      </c>
      <c r="G55" s="186">
        <f t="shared" si="33"/>
        <v>0</v>
      </c>
      <c r="H55" s="187">
        <f t="shared" si="34"/>
        <v>0</v>
      </c>
      <c r="I55" s="188">
        <f t="shared" si="35"/>
        <v>0</v>
      </c>
      <c r="J55" s="189">
        <f t="shared" si="36"/>
        <v>0</v>
      </c>
      <c r="K55" s="190">
        <f t="shared" si="37"/>
        <v>0</v>
      </c>
      <c r="L55" s="191">
        <f t="shared" si="38"/>
        <v>0</v>
      </c>
      <c r="M55" s="190">
        <f t="shared" si="39"/>
        <v>0</v>
      </c>
      <c r="N55" s="191">
        <f t="shared" si="40"/>
        <v>0</v>
      </c>
      <c r="O55" s="187">
        <f t="shared" si="41"/>
        <v>0</v>
      </c>
      <c r="P55" s="187">
        <f t="shared" si="42"/>
        <v>0</v>
      </c>
      <c r="Q55" s="192">
        <f t="shared" si="43"/>
        <v>0</v>
      </c>
      <c r="R55" s="190">
        <f t="shared" si="44"/>
        <v>0</v>
      </c>
      <c r="S55" s="190">
        <f t="shared" si="45"/>
        <v>0</v>
      </c>
      <c r="T55" s="191"/>
      <c r="U55" s="187"/>
      <c r="V55" s="187"/>
      <c r="W55" s="187"/>
      <c r="X55" s="187"/>
      <c r="Y55" s="187"/>
      <c r="Z55" s="187"/>
      <c r="AA55" s="188"/>
      <c r="AB55" s="186"/>
      <c r="AC55" s="188"/>
      <c r="AD55" s="191"/>
      <c r="AE55" s="187"/>
      <c r="AF55" s="187"/>
      <c r="AG55" s="187"/>
      <c r="AH55" s="187"/>
      <c r="AI55" s="187"/>
      <c r="AJ55" s="191"/>
      <c r="AK55" s="187"/>
      <c r="AL55" s="187"/>
      <c r="AM55" s="187"/>
      <c r="AN55" s="187"/>
      <c r="AO55" s="192"/>
      <c r="AP55" s="186"/>
      <c r="AQ55" s="189"/>
      <c r="AR55" s="187"/>
      <c r="AS55" s="188"/>
      <c r="AT55" s="186"/>
      <c r="AU55" s="187"/>
      <c r="AV55" s="187"/>
      <c r="AW55" s="187"/>
      <c r="AX55" s="191"/>
      <c r="AY55" s="187"/>
      <c r="AZ55" s="187"/>
      <c r="BA55" s="188"/>
    </row>
    <row r="56" spans="2:53" ht="12.75">
      <c r="B56" s="532"/>
      <c r="C56" s="514"/>
      <c r="D56" s="106" t="s">
        <v>342</v>
      </c>
      <c r="E56" s="107"/>
      <c r="F56" s="108"/>
      <c r="G56" s="193">
        <f>SUM(G48:G55)</f>
        <v>0</v>
      </c>
      <c r="H56" s="194">
        <f aca="true" t="shared" si="46" ref="H56:S56">SUM(H48:H55)</f>
        <v>0</v>
      </c>
      <c r="I56" s="195">
        <f t="shared" si="46"/>
        <v>0</v>
      </c>
      <c r="J56" s="196">
        <f t="shared" si="46"/>
        <v>0</v>
      </c>
      <c r="K56" s="197">
        <f t="shared" si="46"/>
        <v>0</v>
      </c>
      <c r="L56" s="198">
        <f t="shared" si="46"/>
        <v>0</v>
      </c>
      <c r="M56" s="197">
        <f t="shared" si="46"/>
        <v>0</v>
      </c>
      <c r="N56" s="198">
        <f t="shared" si="46"/>
        <v>0</v>
      </c>
      <c r="O56" s="194">
        <f t="shared" si="46"/>
        <v>0</v>
      </c>
      <c r="P56" s="194">
        <f t="shared" si="46"/>
        <v>0</v>
      </c>
      <c r="Q56" s="199">
        <f t="shared" si="46"/>
        <v>0</v>
      </c>
      <c r="R56" s="197">
        <f t="shared" si="46"/>
        <v>0</v>
      </c>
      <c r="S56" s="197">
        <f t="shared" si="46"/>
        <v>0</v>
      </c>
      <c r="T56" s="191"/>
      <c r="U56" s="187"/>
      <c r="V56" s="187"/>
      <c r="W56" s="187"/>
      <c r="X56" s="187"/>
      <c r="Y56" s="187"/>
      <c r="Z56" s="187"/>
      <c r="AA56" s="188"/>
      <c r="AB56" s="186"/>
      <c r="AC56" s="188"/>
      <c r="AD56" s="191"/>
      <c r="AE56" s="187"/>
      <c r="AF56" s="187"/>
      <c r="AG56" s="187"/>
      <c r="AH56" s="187"/>
      <c r="AI56" s="187"/>
      <c r="AJ56" s="191"/>
      <c r="AK56" s="187"/>
      <c r="AL56" s="187"/>
      <c r="AM56" s="187"/>
      <c r="AN56" s="187"/>
      <c r="AO56" s="192"/>
      <c r="AP56" s="186"/>
      <c r="AQ56" s="189"/>
      <c r="AR56" s="187"/>
      <c r="AS56" s="188"/>
      <c r="AT56" s="186"/>
      <c r="AU56" s="187"/>
      <c r="AV56" s="187"/>
      <c r="AW56" s="187"/>
      <c r="AX56" s="191"/>
      <c r="AY56" s="187"/>
      <c r="AZ56" s="187"/>
      <c r="BA56" s="188"/>
    </row>
    <row r="57" spans="2:53" ht="12.75">
      <c r="B57" s="532"/>
      <c r="C57" s="416" t="s">
        <v>192</v>
      </c>
      <c r="D57" s="153"/>
      <c r="E57" s="152" t="s">
        <v>119</v>
      </c>
      <c r="F57" s="154" t="s">
        <v>227</v>
      </c>
      <c r="G57" s="207">
        <f>SUM(T57:V57)</f>
        <v>0</v>
      </c>
      <c r="H57" s="208">
        <f>SUM(W57:AA57)</f>
        <v>0</v>
      </c>
      <c r="I57" s="209">
        <f>SUM(G57:H57)</f>
        <v>0</v>
      </c>
      <c r="J57" s="210">
        <f>SUM(AB57:AC57)</f>
        <v>0</v>
      </c>
      <c r="K57" s="211">
        <f>SUM(AD57:AO57)</f>
        <v>0</v>
      </c>
      <c r="L57" s="212">
        <f>SUM(AP57:AS57)</f>
        <v>0</v>
      </c>
      <c r="M57" s="211">
        <f>SUM(I57:L57)</f>
        <v>0</v>
      </c>
      <c r="N57" s="212">
        <f>AT57+AX57</f>
        <v>0</v>
      </c>
      <c r="O57" s="208">
        <f>AU57+AY57</f>
        <v>0</v>
      </c>
      <c r="P57" s="208">
        <f>AV57+AZ57</f>
        <v>0</v>
      </c>
      <c r="Q57" s="213">
        <f>AW57+BA57</f>
        <v>0</v>
      </c>
      <c r="R57" s="211">
        <f>SUM(N57:Q57)</f>
        <v>0</v>
      </c>
      <c r="S57" s="211">
        <f>M57+R57</f>
        <v>0</v>
      </c>
      <c r="T57" s="191"/>
      <c r="U57" s="187"/>
      <c r="V57" s="187"/>
      <c r="W57" s="187"/>
      <c r="X57" s="187"/>
      <c r="Y57" s="187"/>
      <c r="Z57" s="187"/>
      <c r="AA57" s="188"/>
      <c r="AB57" s="186"/>
      <c r="AC57" s="188"/>
      <c r="AD57" s="191"/>
      <c r="AE57" s="187"/>
      <c r="AF57" s="187"/>
      <c r="AG57" s="187"/>
      <c r="AH57" s="187"/>
      <c r="AI57" s="187"/>
      <c r="AJ57" s="191"/>
      <c r="AK57" s="187"/>
      <c r="AL57" s="187"/>
      <c r="AM57" s="187"/>
      <c r="AN57" s="187"/>
      <c r="AO57" s="192"/>
      <c r="AP57" s="186"/>
      <c r="AQ57" s="189"/>
      <c r="AR57" s="187"/>
      <c r="AS57" s="188"/>
      <c r="AT57" s="186"/>
      <c r="AU57" s="187"/>
      <c r="AV57" s="187"/>
      <c r="AW57" s="187"/>
      <c r="AX57" s="191"/>
      <c r="AY57" s="187"/>
      <c r="AZ57" s="187"/>
      <c r="BA57" s="188"/>
    </row>
    <row r="58" spans="2:53" ht="12.75">
      <c r="B58" s="533"/>
      <c r="C58" s="155" t="s">
        <v>148</v>
      </c>
      <c r="D58" s="155"/>
      <c r="E58" s="155"/>
      <c r="F58" s="156"/>
      <c r="G58" s="214">
        <f>SUM(G48:G57,-G56)</f>
        <v>0</v>
      </c>
      <c r="H58" s="215">
        <f aca="true" t="shared" si="47" ref="H58:S58">SUM(H48:H57,-H56)</f>
        <v>0</v>
      </c>
      <c r="I58" s="216">
        <f t="shared" si="47"/>
        <v>0</v>
      </c>
      <c r="J58" s="217">
        <f t="shared" si="47"/>
        <v>0</v>
      </c>
      <c r="K58" s="218">
        <f t="shared" si="47"/>
        <v>0</v>
      </c>
      <c r="L58" s="219">
        <f t="shared" si="47"/>
        <v>0</v>
      </c>
      <c r="M58" s="218">
        <f t="shared" si="47"/>
        <v>0</v>
      </c>
      <c r="N58" s="219">
        <f t="shared" si="47"/>
        <v>0</v>
      </c>
      <c r="O58" s="215">
        <f t="shared" si="47"/>
        <v>0</v>
      </c>
      <c r="P58" s="215">
        <f t="shared" si="47"/>
        <v>0</v>
      </c>
      <c r="Q58" s="220">
        <f t="shared" si="47"/>
        <v>0</v>
      </c>
      <c r="R58" s="218">
        <f t="shared" si="47"/>
        <v>0</v>
      </c>
      <c r="S58" s="218">
        <f t="shared" si="47"/>
        <v>0</v>
      </c>
      <c r="T58" s="221"/>
      <c r="U58" s="222"/>
      <c r="V58" s="222"/>
      <c r="W58" s="222"/>
      <c r="X58" s="222"/>
      <c r="Y58" s="222"/>
      <c r="Z58" s="222"/>
      <c r="AA58" s="223"/>
      <c r="AB58" s="224"/>
      <c r="AC58" s="223"/>
      <c r="AD58" s="221"/>
      <c r="AE58" s="222"/>
      <c r="AF58" s="222"/>
      <c r="AG58" s="222"/>
      <c r="AH58" s="222"/>
      <c r="AI58" s="222"/>
      <c r="AJ58" s="221"/>
      <c r="AK58" s="222"/>
      <c r="AL58" s="222"/>
      <c r="AM58" s="222"/>
      <c r="AN58" s="222"/>
      <c r="AO58" s="225"/>
      <c r="AP58" s="224"/>
      <c r="AQ58" s="226"/>
      <c r="AR58" s="222"/>
      <c r="AS58" s="223"/>
      <c r="AT58" s="224"/>
      <c r="AU58" s="222"/>
      <c r="AV58" s="222"/>
      <c r="AW58" s="222"/>
      <c r="AX58" s="221"/>
      <c r="AY58" s="222"/>
      <c r="AZ58" s="222"/>
      <c r="BA58" s="223"/>
    </row>
    <row r="59" spans="2:53" ht="12.75">
      <c r="B59" s="121" t="s">
        <v>193</v>
      </c>
      <c r="C59" s="122"/>
      <c r="D59" s="122"/>
      <c r="E59" s="122"/>
      <c r="F59" s="123"/>
      <c r="G59" s="234">
        <f>SUM(G36,G47,G58)</f>
        <v>0</v>
      </c>
      <c r="H59" s="235">
        <f aca="true" t="shared" si="48" ref="H59:S59">SUM(H36,H47,H58)</f>
        <v>0</v>
      </c>
      <c r="I59" s="236">
        <f t="shared" si="48"/>
        <v>0</v>
      </c>
      <c r="J59" s="237">
        <f t="shared" si="48"/>
        <v>0</v>
      </c>
      <c r="K59" s="238">
        <f t="shared" si="48"/>
        <v>0</v>
      </c>
      <c r="L59" s="239">
        <f t="shared" si="48"/>
        <v>0</v>
      </c>
      <c r="M59" s="238">
        <f t="shared" si="48"/>
        <v>0</v>
      </c>
      <c r="N59" s="239">
        <f t="shared" si="48"/>
        <v>0</v>
      </c>
      <c r="O59" s="235">
        <f t="shared" si="48"/>
        <v>0</v>
      </c>
      <c r="P59" s="235">
        <f t="shared" si="48"/>
        <v>0</v>
      </c>
      <c r="Q59" s="240">
        <f t="shared" si="48"/>
        <v>0</v>
      </c>
      <c r="R59" s="238">
        <f t="shared" si="48"/>
        <v>0</v>
      </c>
      <c r="S59" s="238">
        <f t="shared" si="48"/>
        <v>0</v>
      </c>
      <c r="T59" s="241"/>
      <c r="U59" s="242"/>
      <c r="V59" s="242"/>
      <c r="W59" s="242"/>
      <c r="X59" s="242"/>
      <c r="Y59" s="242"/>
      <c r="Z59" s="242"/>
      <c r="AA59" s="243"/>
      <c r="AB59" s="244"/>
      <c r="AC59" s="243"/>
      <c r="AD59" s="241"/>
      <c r="AE59" s="242"/>
      <c r="AF59" s="242"/>
      <c r="AG59" s="242"/>
      <c r="AH59" s="242"/>
      <c r="AI59" s="242"/>
      <c r="AJ59" s="241"/>
      <c r="AK59" s="242"/>
      <c r="AL59" s="242"/>
      <c r="AM59" s="242"/>
      <c r="AN59" s="242"/>
      <c r="AO59" s="245"/>
      <c r="AP59" s="244"/>
      <c r="AQ59" s="246"/>
      <c r="AR59" s="242"/>
      <c r="AS59" s="243"/>
      <c r="AT59" s="244"/>
      <c r="AU59" s="242"/>
      <c r="AV59" s="242"/>
      <c r="AW59" s="242"/>
      <c r="AX59" s="241"/>
      <c r="AY59" s="242"/>
      <c r="AZ59" s="242"/>
      <c r="BA59" s="243"/>
    </row>
    <row r="60" spans="1:53" ht="12.75">
      <c r="A60" s="67" t="s">
        <v>194</v>
      </c>
      <c r="B60" s="540" t="s">
        <v>195</v>
      </c>
      <c r="C60" s="143" t="s">
        <v>118</v>
      </c>
      <c r="D60" s="144" t="s">
        <v>119</v>
      </c>
      <c r="E60" s="143" t="s">
        <v>118</v>
      </c>
      <c r="F60" s="140" t="s">
        <v>118</v>
      </c>
      <c r="G60" s="179">
        <f aca="true" t="shared" si="49" ref="G60:G65">SUM(T60:V60)</f>
        <v>0</v>
      </c>
      <c r="H60" s="180">
        <f aca="true" t="shared" si="50" ref="H60:H65">SUM(W60:AA60)</f>
        <v>0</v>
      </c>
      <c r="I60" s="181">
        <f aca="true" t="shared" si="51" ref="I60:I65">SUM(G60:H60)</f>
        <v>0</v>
      </c>
      <c r="J60" s="182">
        <f aca="true" t="shared" si="52" ref="J60:J65">SUM(AB60:AC60)</f>
        <v>0</v>
      </c>
      <c r="K60" s="183">
        <f aca="true" t="shared" si="53" ref="K60:K65">SUM(AD60:AO60)</f>
        <v>0</v>
      </c>
      <c r="L60" s="184">
        <f aca="true" t="shared" si="54" ref="L60:L65">SUM(AP60:AS60)</f>
        <v>0</v>
      </c>
      <c r="M60" s="183">
        <f aca="true" t="shared" si="55" ref="M60:M65">SUM(I60:L60)</f>
        <v>0</v>
      </c>
      <c r="N60" s="184">
        <f aca="true" t="shared" si="56" ref="N60:Q62">AT60+AX60</f>
        <v>0</v>
      </c>
      <c r="O60" s="180">
        <f t="shared" si="56"/>
        <v>0</v>
      </c>
      <c r="P60" s="180">
        <f t="shared" si="56"/>
        <v>0</v>
      </c>
      <c r="Q60" s="185">
        <f t="shared" si="56"/>
        <v>0</v>
      </c>
      <c r="R60" s="183">
        <f aca="true" t="shared" si="57" ref="R60:R65">SUM(N60:Q60)</f>
        <v>0</v>
      </c>
      <c r="S60" s="183">
        <f aca="true" t="shared" si="58" ref="S60:S65">M60+R60</f>
        <v>0</v>
      </c>
      <c r="T60" s="184"/>
      <c r="U60" s="180"/>
      <c r="V60" s="180"/>
      <c r="W60" s="180"/>
      <c r="X60" s="180"/>
      <c r="Y60" s="180"/>
      <c r="Z60" s="180"/>
      <c r="AA60" s="181"/>
      <c r="AB60" s="179"/>
      <c r="AC60" s="181"/>
      <c r="AD60" s="184"/>
      <c r="AE60" s="180"/>
      <c r="AF60" s="180"/>
      <c r="AG60" s="180"/>
      <c r="AH60" s="180"/>
      <c r="AI60" s="180"/>
      <c r="AJ60" s="184"/>
      <c r="AK60" s="180"/>
      <c r="AL60" s="180"/>
      <c r="AM60" s="180"/>
      <c r="AN60" s="180"/>
      <c r="AO60" s="185"/>
      <c r="AP60" s="179"/>
      <c r="AQ60" s="182"/>
      <c r="AR60" s="180"/>
      <c r="AS60" s="181"/>
      <c r="AT60" s="179"/>
      <c r="AU60" s="180"/>
      <c r="AV60" s="180"/>
      <c r="AW60" s="180"/>
      <c r="AX60" s="184"/>
      <c r="AY60" s="180"/>
      <c r="AZ60" s="180"/>
      <c r="BA60" s="181"/>
    </row>
    <row r="61" spans="2:53" ht="12.75">
      <c r="B61" s="541"/>
      <c r="C61" s="124" t="s">
        <v>120</v>
      </c>
      <c r="D61" s="125" t="s">
        <v>119</v>
      </c>
      <c r="E61" s="124" t="s">
        <v>120</v>
      </c>
      <c r="F61" s="141" t="s">
        <v>120</v>
      </c>
      <c r="G61" s="186">
        <f t="shared" si="49"/>
        <v>0</v>
      </c>
      <c r="H61" s="187">
        <f t="shared" si="50"/>
        <v>0</v>
      </c>
      <c r="I61" s="188">
        <f t="shared" si="51"/>
        <v>0</v>
      </c>
      <c r="J61" s="189">
        <f t="shared" si="52"/>
        <v>0</v>
      </c>
      <c r="K61" s="190">
        <f t="shared" si="53"/>
        <v>0</v>
      </c>
      <c r="L61" s="191">
        <f t="shared" si="54"/>
        <v>0</v>
      </c>
      <c r="M61" s="190">
        <f t="shared" si="55"/>
        <v>0</v>
      </c>
      <c r="N61" s="191">
        <f t="shared" si="56"/>
        <v>0</v>
      </c>
      <c r="O61" s="187">
        <f t="shared" si="56"/>
        <v>0</v>
      </c>
      <c r="P61" s="187">
        <f t="shared" si="56"/>
        <v>0</v>
      </c>
      <c r="Q61" s="192">
        <f t="shared" si="56"/>
        <v>0</v>
      </c>
      <c r="R61" s="190">
        <f t="shared" si="57"/>
        <v>0</v>
      </c>
      <c r="S61" s="190">
        <f t="shared" si="58"/>
        <v>0</v>
      </c>
      <c r="T61" s="191"/>
      <c r="U61" s="187"/>
      <c r="V61" s="187"/>
      <c r="W61" s="187"/>
      <c r="X61" s="187"/>
      <c r="Y61" s="187"/>
      <c r="Z61" s="187"/>
      <c r="AA61" s="188"/>
      <c r="AB61" s="186"/>
      <c r="AC61" s="188"/>
      <c r="AD61" s="191"/>
      <c r="AE61" s="187"/>
      <c r="AF61" s="187"/>
      <c r="AG61" s="187"/>
      <c r="AH61" s="187"/>
      <c r="AI61" s="187"/>
      <c r="AJ61" s="191"/>
      <c r="AK61" s="187"/>
      <c r="AL61" s="187"/>
      <c r="AM61" s="187"/>
      <c r="AN61" s="187"/>
      <c r="AO61" s="192"/>
      <c r="AP61" s="186"/>
      <c r="AQ61" s="189"/>
      <c r="AR61" s="187"/>
      <c r="AS61" s="188"/>
      <c r="AT61" s="186"/>
      <c r="AU61" s="187"/>
      <c r="AV61" s="187"/>
      <c r="AW61" s="187"/>
      <c r="AX61" s="191"/>
      <c r="AY61" s="187"/>
      <c r="AZ61" s="187"/>
      <c r="BA61" s="188"/>
    </row>
    <row r="62" spans="2:53" ht="12.75">
      <c r="B62" s="541"/>
      <c r="C62" s="509" t="s">
        <v>121</v>
      </c>
      <c r="D62" s="427" t="s">
        <v>122</v>
      </c>
      <c r="E62" s="126" t="s">
        <v>322</v>
      </c>
      <c r="F62" s="126" t="s">
        <v>322</v>
      </c>
      <c r="G62" s="207">
        <f t="shared" si="49"/>
        <v>0</v>
      </c>
      <c r="H62" s="208">
        <f t="shared" si="50"/>
        <v>0</v>
      </c>
      <c r="I62" s="209">
        <f t="shared" si="51"/>
        <v>0</v>
      </c>
      <c r="J62" s="210">
        <f t="shared" si="52"/>
        <v>0</v>
      </c>
      <c r="K62" s="211">
        <f t="shared" si="53"/>
        <v>0</v>
      </c>
      <c r="L62" s="212">
        <f t="shared" si="54"/>
        <v>0</v>
      </c>
      <c r="M62" s="211">
        <f t="shared" si="55"/>
        <v>0</v>
      </c>
      <c r="N62" s="212">
        <f t="shared" si="56"/>
        <v>0</v>
      </c>
      <c r="O62" s="208">
        <f t="shared" si="56"/>
        <v>0</v>
      </c>
      <c r="P62" s="208">
        <f t="shared" si="56"/>
        <v>0</v>
      </c>
      <c r="Q62" s="213">
        <f t="shared" si="56"/>
        <v>0</v>
      </c>
      <c r="R62" s="211">
        <f t="shared" si="57"/>
        <v>0</v>
      </c>
      <c r="S62" s="211">
        <f t="shared" si="58"/>
        <v>0</v>
      </c>
      <c r="T62" s="191"/>
      <c r="U62" s="187"/>
      <c r="V62" s="187"/>
      <c r="W62" s="187"/>
      <c r="X62" s="187"/>
      <c r="Y62" s="187"/>
      <c r="Z62" s="187"/>
      <c r="AA62" s="188"/>
      <c r="AB62" s="186"/>
      <c r="AC62" s="188"/>
      <c r="AD62" s="191"/>
      <c r="AE62" s="187"/>
      <c r="AF62" s="187"/>
      <c r="AG62" s="187"/>
      <c r="AH62" s="187"/>
      <c r="AI62" s="187"/>
      <c r="AJ62" s="191"/>
      <c r="AK62" s="187"/>
      <c r="AL62" s="187"/>
      <c r="AM62" s="187"/>
      <c r="AN62" s="187"/>
      <c r="AO62" s="192"/>
      <c r="AP62" s="186"/>
      <c r="AQ62" s="189"/>
      <c r="AR62" s="187"/>
      <c r="AS62" s="188"/>
      <c r="AT62" s="186"/>
      <c r="AU62" s="187"/>
      <c r="AV62" s="187"/>
      <c r="AW62" s="187"/>
      <c r="AX62" s="191"/>
      <c r="AY62" s="187"/>
      <c r="AZ62" s="187"/>
      <c r="BA62" s="188"/>
    </row>
    <row r="63" spans="2:53" ht="12.75">
      <c r="B63" s="541"/>
      <c r="C63" s="510"/>
      <c r="D63" s="427" t="s">
        <v>122</v>
      </c>
      <c r="E63" s="126" t="s">
        <v>323</v>
      </c>
      <c r="F63" s="126" t="s">
        <v>323</v>
      </c>
      <c r="G63" s="207">
        <f t="shared" si="49"/>
        <v>0</v>
      </c>
      <c r="H63" s="208">
        <f t="shared" si="50"/>
        <v>0</v>
      </c>
      <c r="I63" s="209">
        <f t="shared" si="51"/>
        <v>0</v>
      </c>
      <c r="J63" s="210">
        <f t="shared" si="52"/>
        <v>0</v>
      </c>
      <c r="K63" s="211">
        <f t="shared" si="53"/>
        <v>0</v>
      </c>
      <c r="L63" s="212">
        <f t="shared" si="54"/>
        <v>0</v>
      </c>
      <c r="M63" s="211">
        <f t="shared" si="55"/>
        <v>0</v>
      </c>
      <c r="N63" s="212">
        <f aca="true" t="shared" si="59" ref="N63:Q65">AT63+AX63</f>
        <v>0</v>
      </c>
      <c r="O63" s="208">
        <f t="shared" si="59"/>
        <v>0</v>
      </c>
      <c r="P63" s="208">
        <f t="shared" si="59"/>
        <v>0</v>
      </c>
      <c r="Q63" s="213">
        <f t="shared" si="59"/>
        <v>0</v>
      </c>
      <c r="R63" s="211">
        <f t="shared" si="57"/>
        <v>0</v>
      </c>
      <c r="S63" s="211">
        <f t="shared" si="58"/>
        <v>0</v>
      </c>
      <c r="T63" s="212"/>
      <c r="U63" s="208"/>
      <c r="V63" s="208"/>
      <c r="W63" s="208"/>
      <c r="X63" s="208"/>
      <c r="Y63" s="208"/>
      <c r="Z63" s="208"/>
      <c r="AA63" s="209"/>
      <c r="AB63" s="207"/>
      <c r="AC63" s="209"/>
      <c r="AD63" s="212"/>
      <c r="AE63" s="208"/>
      <c r="AF63" s="208"/>
      <c r="AG63" s="208"/>
      <c r="AH63" s="208"/>
      <c r="AI63" s="208"/>
      <c r="AJ63" s="212"/>
      <c r="AK63" s="208"/>
      <c r="AL63" s="208"/>
      <c r="AM63" s="208"/>
      <c r="AN63" s="208"/>
      <c r="AO63" s="213"/>
      <c r="AP63" s="207"/>
      <c r="AQ63" s="210"/>
      <c r="AR63" s="208"/>
      <c r="AS63" s="209"/>
      <c r="AT63" s="207"/>
      <c r="AU63" s="208"/>
      <c r="AV63" s="208"/>
      <c r="AW63" s="208"/>
      <c r="AX63" s="212"/>
      <c r="AY63" s="208"/>
      <c r="AZ63" s="208"/>
      <c r="BA63" s="209"/>
    </row>
    <row r="64" spans="2:53" ht="12.75">
      <c r="B64" s="541"/>
      <c r="C64" s="510"/>
      <c r="D64" s="427" t="s">
        <v>122</v>
      </c>
      <c r="E64" s="126" t="s">
        <v>324</v>
      </c>
      <c r="F64" s="126" t="s">
        <v>324</v>
      </c>
      <c r="G64" s="207">
        <f t="shared" si="49"/>
        <v>0</v>
      </c>
      <c r="H64" s="208">
        <f t="shared" si="50"/>
        <v>0</v>
      </c>
      <c r="I64" s="209">
        <f t="shared" si="51"/>
        <v>0</v>
      </c>
      <c r="J64" s="210">
        <f t="shared" si="52"/>
        <v>0</v>
      </c>
      <c r="K64" s="211">
        <f t="shared" si="53"/>
        <v>0</v>
      </c>
      <c r="L64" s="212">
        <f t="shared" si="54"/>
        <v>0</v>
      </c>
      <c r="M64" s="211">
        <f t="shared" si="55"/>
        <v>0</v>
      </c>
      <c r="N64" s="212">
        <f t="shared" si="59"/>
        <v>0</v>
      </c>
      <c r="O64" s="208">
        <f t="shared" si="59"/>
        <v>0</v>
      </c>
      <c r="P64" s="208">
        <f t="shared" si="59"/>
        <v>0</v>
      </c>
      <c r="Q64" s="213">
        <f t="shared" si="59"/>
        <v>0</v>
      </c>
      <c r="R64" s="211">
        <f t="shared" si="57"/>
        <v>0</v>
      </c>
      <c r="S64" s="211">
        <f t="shared" si="58"/>
        <v>0</v>
      </c>
      <c r="T64" s="212"/>
      <c r="U64" s="208"/>
      <c r="V64" s="208"/>
      <c r="W64" s="208"/>
      <c r="X64" s="208"/>
      <c r="Y64" s="208"/>
      <c r="Z64" s="208"/>
      <c r="AA64" s="209"/>
      <c r="AB64" s="207"/>
      <c r="AC64" s="209"/>
      <c r="AD64" s="212"/>
      <c r="AE64" s="208"/>
      <c r="AF64" s="208"/>
      <c r="AG64" s="208"/>
      <c r="AH64" s="208"/>
      <c r="AI64" s="208"/>
      <c r="AJ64" s="212"/>
      <c r="AK64" s="208"/>
      <c r="AL64" s="208"/>
      <c r="AM64" s="208"/>
      <c r="AN64" s="208"/>
      <c r="AO64" s="213"/>
      <c r="AP64" s="207"/>
      <c r="AQ64" s="210"/>
      <c r="AR64" s="208"/>
      <c r="AS64" s="209"/>
      <c r="AT64" s="207"/>
      <c r="AU64" s="208"/>
      <c r="AV64" s="208"/>
      <c r="AW64" s="208"/>
      <c r="AX64" s="212"/>
      <c r="AY64" s="208"/>
      <c r="AZ64" s="208"/>
      <c r="BA64" s="209"/>
    </row>
    <row r="65" spans="2:53" ht="12.75">
      <c r="B65" s="541"/>
      <c r="C65" s="510"/>
      <c r="D65" s="427" t="s">
        <v>122</v>
      </c>
      <c r="E65" s="126" t="s">
        <v>325</v>
      </c>
      <c r="F65" s="126" t="s">
        <v>325</v>
      </c>
      <c r="G65" s="207">
        <f t="shared" si="49"/>
        <v>0</v>
      </c>
      <c r="H65" s="208">
        <f t="shared" si="50"/>
        <v>0</v>
      </c>
      <c r="I65" s="209">
        <f t="shared" si="51"/>
        <v>0</v>
      </c>
      <c r="J65" s="210">
        <f t="shared" si="52"/>
        <v>0</v>
      </c>
      <c r="K65" s="211">
        <f t="shared" si="53"/>
        <v>0</v>
      </c>
      <c r="L65" s="212">
        <f t="shared" si="54"/>
        <v>0</v>
      </c>
      <c r="M65" s="211">
        <f t="shared" si="55"/>
        <v>0</v>
      </c>
      <c r="N65" s="212">
        <f t="shared" si="59"/>
        <v>0</v>
      </c>
      <c r="O65" s="208">
        <f t="shared" si="59"/>
        <v>0</v>
      </c>
      <c r="P65" s="208">
        <f t="shared" si="59"/>
        <v>0</v>
      </c>
      <c r="Q65" s="213">
        <f t="shared" si="59"/>
        <v>0</v>
      </c>
      <c r="R65" s="211">
        <f t="shared" si="57"/>
        <v>0</v>
      </c>
      <c r="S65" s="211">
        <f t="shared" si="58"/>
        <v>0</v>
      </c>
      <c r="T65" s="212"/>
      <c r="U65" s="208"/>
      <c r="V65" s="208"/>
      <c r="W65" s="208"/>
      <c r="X65" s="208"/>
      <c r="Y65" s="208"/>
      <c r="Z65" s="208"/>
      <c r="AA65" s="209"/>
      <c r="AB65" s="207"/>
      <c r="AC65" s="209"/>
      <c r="AD65" s="212"/>
      <c r="AE65" s="208"/>
      <c r="AF65" s="208"/>
      <c r="AG65" s="208"/>
      <c r="AH65" s="208"/>
      <c r="AI65" s="208"/>
      <c r="AJ65" s="212"/>
      <c r="AK65" s="208"/>
      <c r="AL65" s="208"/>
      <c r="AM65" s="208"/>
      <c r="AN65" s="208"/>
      <c r="AO65" s="213"/>
      <c r="AP65" s="207"/>
      <c r="AQ65" s="210"/>
      <c r="AR65" s="208"/>
      <c r="AS65" s="209"/>
      <c r="AT65" s="207"/>
      <c r="AU65" s="208"/>
      <c r="AV65" s="208"/>
      <c r="AW65" s="208"/>
      <c r="AX65" s="212"/>
      <c r="AY65" s="208"/>
      <c r="AZ65" s="208"/>
      <c r="BA65" s="209"/>
    </row>
    <row r="66" spans="2:53" ht="12.75">
      <c r="B66" s="541"/>
      <c r="C66" s="511"/>
      <c r="D66" s="106" t="s">
        <v>342</v>
      </c>
      <c r="E66" s="107"/>
      <c r="F66" s="108"/>
      <c r="G66" s="193">
        <f>SUM(G62:G65)</f>
        <v>0</v>
      </c>
      <c r="H66" s="194">
        <f aca="true" t="shared" si="60" ref="H66:S66">SUM(H62:H65)</f>
        <v>0</v>
      </c>
      <c r="I66" s="195">
        <f t="shared" si="60"/>
        <v>0</v>
      </c>
      <c r="J66" s="196">
        <f t="shared" si="60"/>
        <v>0</v>
      </c>
      <c r="K66" s="197">
        <f t="shared" si="60"/>
        <v>0</v>
      </c>
      <c r="L66" s="198">
        <f t="shared" si="60"/>
        <v>0</v>
      </c>
      <c r="M66" s="197">
        <f t="shared" si="60"/>
        <v>0</v>
      </c>
      <c r="N66" s="198">
        <f t="shared" si="60"/>
        <v>0</v>
      </c>
      <c r="O66" s="228">
        <f t="shared" si="60"/>
        <v>0</v>
      </c>
      <c r="P66" s="228">
        <f t="shared" si="60"/>
        <v>0</v>
      </c>
      <c r="Q66" s="233">
        <f t="shared" si="60"/>
        <v>0</v>
      </c>
      <c r="R66" s="231">
        <f t="shared" si="60"/>
        <v>0</v>
      </c>
      <c r="S66" s="231">
        <f t="shared" si="60"/>
        <v>0</v>
      </c>
      <c r="T66" s="212"/>
      <c r="U66" s="208"/>
      <c r="V66" s="208"/>
      <c r="W66" s="208"/>
      <c r="X66" s="208"/>
      <c r="Y66" s="208"/>
      <c r="Z66" s="208"/>
      <c r="AA66" s="209"/>
      <c r="AB66" s="207"/>
      <c r="AC66" s="209"/>
      <c r="AD66" s="212"/>
      <c r="AE66" s="208"/>
      <c r="AF66" s="208"/>
      <c r="AG66" s="208"/>
      <c r="AH66" s="208"/>
      <c r="AI66" s="208"/>
      <c r="AJ66" s="212"/>
      <c r="AK66" s="208"/>
      <c r="AL66" s="208"/>
      <c r="AM66" s="208"/>
      <c r="AN66" s="208"/>
      <c r="AO66" s="213"/>
      <c r="AP66" s="207"/>
      <c r="AQ66" s="210"/>
      <c r="AR66" s="208"/>
      <c r="AS66" s="209"/>
      <c r="AT66" s="207"/>
      <c r="AU66" s="208"/>
      <c r="AV66" s="208"/>
      <c r="AW66" s="208"/>
      <c r="AX66" s="212"/>
      <c r="AY66" s="208"/>
      <c r="AZ66" s="208"/>
      <c r="BA66" s="209"/>
    </row>
    <row r="67" spans="2:53" ht="12.75">
      <c r="B67" s="542"/>
      <c r="C67" s="128" t="s">
        <v>148</v>
      </c>
      <c r="D67" s="129"/>
      <c r="E67" s="130"/>
      <c r="F67" s="130"/>
      <c r="G67" s="214">
        <f>SUM(G60:G61,G66)</f>
        <v>0</v>
      </c>
      <c r="H67" s="215">
        <f aca="true" t="shared" si="61" ref="H67:S67">SUM(H60:H61,H66)</f>
        <v>0</v>
      </c>
      <c r="I67" s="216">
        <f t="shared" si="61"/>
        <v>0</v>
      </c>
      <c r="J67" s="217">
        <f t="shared" si="61"/>
        <v>0</v>
      </c>
      <c r="K67" s="218">
        <f t="shared" si="61"/>
        <v>0</v>
      </c>
      <c r="L67" s="219">
        <f t="shared" si="61"/>
        <v>0</v>
      </c>
      <c r="M67" s="218">
        <f t="shared" si="61"/>
        <v>0</v>
      </c>
      <c r="N67" s="219">
        <f t="shared" si="61"/>
        <v>0</v>
      </c>
      <c r="O67" s="215">
        <f t="shared" si="61"/>
        <v>0</v>
      </c>
      <c r="P67" s="215">
        <f t="shared" si="61"/>
        <v>0</v>
      </c>
      <c r="Q67" s="220">
        <f t="shared" si="61"/>
        <v>0</v>
      </c>
      <c r="R67" s="218">
        <f t="shared" si="61"/>
        <v>0</v>
      </c>
      <c r="S67" s="218">
        <f t="shared" si="61"/>
        <v>0</v>
      </c>
      <c r="T67" s="221"/>
      <c r="U67" s="222"/>
      <c r="V67" s="222"/>
      <c r="W67" s="222"/>
      <c r="X67" s="222"/>
      <c r="Y67" s="222"/>
      <c r="Z67" s="222"/>
      <c r="AA67" s="223"/>
      <c r="AB67" s="224"/>
      <c r="AC67" s="223"/>
      <c r="AD67" s="221"/>
      <c r="AE67" s="222"/>
      <c r="AF67" s="222"/>
      <c r="AG67" s="222"/>
      <c r="AH67" s="222"/>
      <c r="AI67" s="222"/>
      <c r="AJ67" s="221"/>
      <c r="AK67" s="222"/>
      <c r="AL67" s="222"/>
      <c r="AM67" s="222"/>
      <c r="AN67" s="222"/>
      <c r="AO67" s="225"/>
      <c r="AP67" s="224"/>
      <c r="AQ67" s="226"/>
      <c r="AR67" s="222"/>
      <c r="AS67" s="223"/>
      <c r="AT67" s="224"/>
      <c r="AU67" s="222"/>
      <c r="AV67" s="222"/>
      <c r="AW67" s="222"/>
      <c r="AX67" s="221"/>
      <c r="AY67" s="222"/>
      <c r="AZ67" s="222"/>
      <c r="BA67" s="223"/>
    </row>
    <row r="68" spans="2:53" ht="12.75" customHeight="1">
      <c r="B68" s="531" t="s">
        <v>188</v>
      </c>
      <c r="C68" s="143" t="s">
        <v>196</v>
      </c>
      <c r="D68" s="430" t="s">
        <v>123</v>
      </c>
      <c r="E68" s="143" t="s">
        <v>196</v>
      </c>
      <c r="F68" s="140" t="s">
        <v>303</v>
      </c>
      <c r="G68" s="179">
        <f>SUM(T68:V68)</f>
        <v>0</v>
      </c>
      <c r="H68" s="180">
        <f>SUM(W68:AA68)</f>
        <v>0</v>
      </c>
      <c r="I68" s="181">
        <f>SUM(G68:H68)</f>
        <v>0</v>
      </c>
      <c r="J68" s="182">
        <f>SUM(AB68:AC68)</f>
        <v>0</v>
      </c>
      <c r="K68" s="183">
        <f>SUM(AD68:AO68)</f>
        <v>0</v>
      </c>
      <c r="L68" s="184">
        <f>SUM(AP68:AS68)</f>
        <v>0</v>
      </c>
      <c r="M68" s="183">
        <f>SUM(I68:L68)</f>
        <v>0</v>
      </c>
      <c r="N68" s="184">
        <f aca="true" t="shared" si="62" ref="N68:Q70">AT68+AX68</f>
        <v>0</v>
      </c>
      <c r="O68" s="180">
        <f t="shared" si="62"/>
        <v>0</v>
      </c>
      <c r="P68" s="180">
        <f t="shared" si="62"/>
        <v>0</v>
      </c>
      <c r="Q68" s="185">
        <f t="shared" si="62"/>
        <v>0</v>
      </c>
      <c r="R68" s="183">
        <f>SUM(N68:Q68)</f>
        <v>0</v>
      </c>
      <c r="S68" s="183">
        <f>M68+R68</f>
        <v>0</v>
      </c>
      <c r="T68" s="184"/>
      <c r="U68" s="180"/>
      <c r="V68" s="180"/>
      <c r="W68" s="180"/>
      <c r="X68" s="180"/>
      <c r="Y68" s="180"/>
      <c r="Z68" s="180"/>
      <c r="AA68" s="181"/>
      <c r="AB68" s="179"/>
      <c r="AC68" s="181"/>
      <c r="AD68" s="184"/>
      <c r="AE68" s="180"/>
      <c r="AF68" s="180"/>
      <c r="AG68" s="180"/>
      <c r="AH68" s="180"/>
      <c r="AI68" s="180"/>
      <c r="AJ68" s="184"/>
      <c r="AK68" s="180"/>
      <c r="AL68" s="180"/>
      <c r="AM68" s="180"/>
      <c r="AN68" s="180"/>
      <c r="AO68" s="185"/>
      <c r="AP68" s="179"/>
      <c r="AQ68" s="182"/>
      <c r="AR68" s="180"/>
      <c r="AS68" s="181"/>
      <c r="AT68" s="179"/>
      <c r="AU68" s="180"/>
      <c r="AV68" s="180"/>
      <c r="AW68" s="180"/>
      <c r="AX68" s="184"/>
      <c r="AY68" s="180"/>
      <c r="AZ68" s="180"/>
      <c r="BA68" s="181"/>
    </row>
    <row r="69" spans="2:53" ht="12.75">
      <c r="B69" s="532"/>
      <c r="C69" s="124" t="s">
        <v>124</v>
      </c>
      <c r="D69" s="125" t="s">
        <v>119</v>
      </c>
      <c r="E69" s="124" t="s">
        <v>124</v>
      </c>
      <c r="F69" s="141" t="s">
        <v>124</v>
      </c>
      <c r="G69" s="186">
        <f>SUM(T69:V69)</f>
        <v>0</v>
      </c>
      <c r="H69" s="187">
        <f>SUM(W69:AA69)</f>
        <v>0</v>
      </c>
      <c r="I69" s="188">
        <f>SUM(G69:H69)</f>
        <v>0</v>
      </c>
      <c r="J69" s="189">
        <f>SUM(AB69:AC69)</f>
        <v>0</v>
      </c>
      <c r="K69" s="190">
        <f>SUM(AD69:AO69)</f>
        <v>0</v>
      </c>
      <c r="L69" s="191">
        <f>SUM(AP69:AS69)</f>
        <v>0</v>
      </c>
      <c r="M69" s="190">
        <f>SUM(I69:L69)</f>
        <v>0</v>
      </c>
      <c r="N69" s="191">
        <f t="shared" si="62"/>
        <v>0</v>
      </c>
      <c r="O69" s="187">
        <f t="shared" si="62"/>
        <v>0</v>
      </c>
      <c r="P69" s="187">
        <f t="shared" si="62"/>
        <v>0</v>
      </c>
      <c r="Q69" s="192">
        <f t="shared" si="62"/>
        <v>0</v>
      </c>
      <c r="R69" s="190">
        <f>SUM(N69:Q69)</f>
        <v>0</v>
      </c>
      <c r="S69" s="190">
        <f>M69+R69</f>
        <v>0</v>
      </c>
      <c r="T69" s="191"/>
      <c r="U69" s="187"/>
      <c r="V69" s="187"/>
      <c r="W69" s="187"/>
      <c r="X69" s="187"/>
      <c r="Y69" s="187"/>
      <c r="Z69" s="187"/>
      <c r="AA69" s="188"/>
      <c r="AB69" s="186"/>
      <c r="AC69" s="188"/>
      <c r="AD69" s="191"/>
      <c r="AE69" s="187"/>
      <c r="AF69" s="187"/>
      <c r="AG69" s="187"/>
      <c r="AH69" s="187"/>
      <c r="AI69" s="187"/>
      <c r="AJ69" s="191"/>
      <c r="AK69" s="187"/>
      <c r="AL69" s="187"/>
      <c r="AM69" s="187"/>
      <c r="AN69" s="187"/>
      <c r="AO69" s="192"/>
      <c r="AP69" s="186"/>
      <c r="AQ69" s="189"/>
      <c r="AR69" s="187"/>
      <c r="AS69" s="188"/>
      <c r="AT69" s="186"/>
      <c r="AU69" s="187"/>
      <c r="AV69" s="187"/>
      <c r="AW69" s="187"/>
      <c r="AX69" s="191"/>
      <c r="AY69" s="187"/>
      <c r="AZ69" s="187"/>
      <c r="BA69" s="188"/>
    </row>
    <row r="70" spans="2:53" ht="12.75">
      <c r="B70" s="532"/>
      <c r="C70" s="126" t="s">
        <v>125</v>
      </c>
      <c r="D70" s="127" t="s">
        <v>119</v>
      </c>
      <c r="E70" s="126" t="s">
        <v>125</v>
      </c>
      <c r="F70" s="142" t="s">
        <v>125</v>
      </c>
      <c r="G70" s="207">
        <f>SUM(T70:V70)</f>
        <v>0</v>
      </c>
      <c r="H70" s="208">
        <f>SUM(W70:AA70)</f>
        <v>0</v>
      </c>
      <c r="I70" s="209">
        <f>SUM(G70:H70)</f>
        <v>0</v>
      </c>
      <c r="J70" s="210">
        <f>SUM(AB70:AC70)</f>
        <v>0</v>
      </c>
      <c r="K70" s="211">
        <f>SUM(AD70:AO70)</f>
        <v>0</v>
      </c>
      <c r="L70" s="212">
        <f>SUM(AP70:AS70)</f>
        <v>0</v>
      </c>
      <c r="M70" s="211">
        <f>SUM(I70:L70)</f>
        <v>0</v>
      </c>
      <c r="N70" s="212">
        <f t="shared" si="62"/>
        <v>0</v>
      </c>
      <c r="O70" s="208">
        <f t="shared" si="62"/>
        <v>0</v>
      </c>
      <c r="P70" s="208">
        <f t="shared" si="62"/>
        <v>0</v>
      </c>
      <c r="Q70" s="213">
        <f t="shared" si="62"/>
        <v>0</v>
      </c>
      <c r="R70" s="211">
        <f>SUM(N70:Q70)</f>
        <v>0</v>
      </c>
      <c r="S70" s="211">
        <f>M70+R70</f>
        <v>0</v>
      </c>
      <c r="T70" s="191"/>
      <c r="U70" s="187"/>
      <c r="V70" s="187"/>
      <c r="W70" s="187"/>
      <c r="X70" s="187"/>
      <c r="Y70" s="187"/>
      <c r="Z70" s="187"/>
      <c r="AA70" s="188"/>
      <c r="AB70" s="186"/>
      <c r="AC70" s="188"/>
      <c r="AD70" s="191"/>
      <c r="AE70" s="187"/>
      <c r="AF70" s="187"/>
      <c r="AG70" s="187"/>
      <c r="AH70" s="187"/>
      <c r="AI70" s="187"/>
      <c r="AJ70" s="191"/>
      <c r="AK70" s="187"/>
      <c r="AL70" s="187"/>
      <c r="AM70" s="187"/>
      <c r="AN70" s="187"/>
      <c r="AO70" s="192"/>
      <c r="AP70" s="186"/>
      <c r="AQ70" s="189"/>
      <c r="AR70" s="187"/>
      <c r="AS70" s="188"/>
      <c r="AT70" s="186"/>
      <c r="AU70" s="187"/>
      <c r="AV70" s="187"/>
      <c r="AW70" s="187"/>
      <c r="AX70" s="191"/>
      <c r="AY70" s="187"/>
      <c r="AZ70" s="187"/>
      <c r="BA70" s="188"/>
    </row>
    <row r="71" spans="2:53" ht="12.75">
      <c r="B71" s="533"/>
      <c r="C71" s="128" t="s">
        <v>148</v>
      </c>
      <c r="D71" s="129"/>
      <c r="E71" s="130"/>
      <c r="F71" s="130"/>
      <c r="G71" s="214">
        <f>SUM(G68:G70)</f>
        <v>0</v>
      </c>
      <c r="H71" s="215">
        <f aca="true" t="shared" si="63" ref="H71:S71">SUM(H68:H70)</f>
        <v>0</v>
      </c>
      <c r="I71" s="216">
        <f t="shared" si="63"/>
        <v>0</v>
      </c>
      <c r="J71" s="217">
        <f t="shared" si="63"/>
        <v>0</v>
      </c>
      <c r="K71" s="218">
        <f t="shared" si="63"/>
        <v>0</v>
      </c>
      <c r="L71" s="219">
        <f t="shared" si="63"/>
        <v>0</v>
      </c>
      <c r="M71" s="218">
        <f t="shared" si="63"/>
        <v>0</v>
      </c>
      <c r="N71" s="219">
        <f t="shared" si="63"/>
        <v>0</v>
      </c>
      <c r="O71" s="215">
        <f t="shared" si="63"/>
        <v>0</v>
      </c>
      <c r="P71" s="215">
        <f t="shared" si="63"/>
        <v>0</v>
      </c>
      <c r="Q71" s="220">
        <f t="shared" si="63"/>
        <v>0</v>
      </c>
      <c r="R71" s="218">
        <f t="shared" si="63"/>
        <v>0</v>
      </c>
      <c r="S71" s="218">
        <f t="shared" si="63"/>
        <v>0</v>
      </c>
      <c r="T71" s="221"/>
      <c r="U71" s="222"/>
      <c r="V71" s="222"/>
      <c r="W71" s="222"/>
      <c r="X71" s="222"/>
      <c r="Y71" s="222"/>
      <c r="Z71" s="222"/>
      <c r="AA71" s="223"/>
      <c r="AB71" s="224"/>
      <c r="AC71" s="223"/>
      <c r="AD71" s="221"/>
      <c r="AE71" s="222"/>
      <c r="AF71" s="222"/>
      <c r="AG71" s="222"/>
      <c r="AH71" s="222"/>
      <c r="AI71" s="222"/>
      <c r="AJ71" s="221"/>
      <c r="AK71" s="222"/>
      <c r="AL71" s="222"/>
      <c r="AM71" s="222"/>
      <c r="AN71" s="222"/>
      <c r="AO71" s="225"/>
      <c r="AP71" s="224"/>
      <c r="AQ71" s="226"/>
      <c r="AR71" s="222"/>
      <c r="AS71" s="223"/>
      <c r="AT71" s="224"/>
      <c r="AU71" s="222"/>
      <c r="AV71" s="222"/>
      <c r="AW71" s="222"/>
      <c r="AX71" s="221"/>
      <c r="AY71" s="222"/>
      <c r="AZ71" s="222"/>
      <c r="BA71" s="223"/>
    </row>
    <row r="72" spans="2:53" ht="12.75">
      <c r="B72" s="528" t="s">
        <v>197</v>
      </c>
      <c r="C72" s="143" t="s">
        <v>198</v>
      </c>
      <c r="D72" s="144" t="s">
        <v>119</v>
      </c>
      <c r="E72" s="143" t="s">
        <v>198</v>
      </c>
      <c r="F72" s="140" t="s">
        <v>304</v>
      </c>
      <c r="G72" s="179">
        <f>SUM(T72:V72)</f>
        <v>0</v>
      </c>
      <c r="H72" s="180">
        <f>SUM(W72:AA72)</f>
        <v>0</v>
      </c>
      <c r="I72" s="181">
        <f>SUM(G72:H72)</f>
        <v>0</v>
      </c>
      <c r="J72" s="182">
        <f>SUM(AB72:AC72)</f>
        <v>0</v>
      </c>
      <c r="K72" s="183">
        <f>SUM(AD72:AO72)</f>
        <v>0</v>
      </c>
      <c r="L72" s="184">
        <f>SUM(AP72:AS72)</f>
        <v>0</v>
      </c>
      <c r="M72" s="183">
        <f>SUM(I72:L72)</f>
        <v>0</v>
      </c>
      <c r="N72" s="184">
        <f aca="true" t="shared" si="64" ref="N72:Q81">AT72+AX72</f>
        <v>0</v>
      </c>
      <c r="O72" s="180">
        <f t="shared" si="64"/>
        <v>0</v>
      </c>
      <c r="P72" s="180">
        <f t="shared" si="64"/>
        <v>0</v>
      </c>
      <c r="Q72" s="185">
        <f t="shared" si="64"/>
        <v>0</v>
      </c>
      <c r="R72" s="183">
        <f>SUM(N72:Q72)</f>
        <v>0</v>
      </c>
      <c r="S72" s="183">
        <f>M72+R72</f>
        <v>0</v>
      </c>
      <c r="T72" s="184"/>
      <c r="U72" s="180"/>
      <c r="V72" s="180"/>
      <c r="W72" s="180"/>
      <c r="X72" s="180"/>
      <c r="Y72" s="180"/>
      <c r="Z72" s="180"/>
      <c r="AA72" s="181"/>
      <c r="AB72" s="179"/>
      <c r="AC72" s="181"/>
      <c r="AD72" s="184"/>
      <c r="AE72" s="180"/>
      <c r="AF72" s="180"/>
      <c r="AG72" s="180"/>
      <c r="AH72" s="180"/>
      <c r="AI72" s="180"/>
      <c r="AJ72" s="184"/>
      <c r="AK72" s="180"/>
      <c r="AL72" s="180"/>
      <c r="AM72" s="180"/>
      <c r="AN72" s="180"/>
      <c r="AO72" s="185"/>
      <c r="AP72" s="179"/>
      <c r="AQ72" s="182"/>
      <c r="AR72" s="180"/>
      <c r="AS72" s="181"/>
      <c r="AT72" s="179"/>
      <c r="AU72" s="180"/>
      <c r="AV72" s="180"/>
      <c r="AW72" s="180"/>
      <c r="AX72" s="184"/>
      <c r="AY72" s="180"/>
      <c r="AZ72" s="180"/>
      <c r="BA72" s="181"/>
    </row>
    <row r="73" spans="2:53" ht="12.75">
      <c r="B73" s="529"/>
      <c r="C73" s="509" t="s">
        <v>126</v>
      </c>
      <c r="D73" s="428" t="s">
        <v>127</v>
      </c>
      <c r="E73" s="124" t="s">
        <v>331</v>
      </c>
      <c r="F73" s="141" t="s">
        <v>331</v>
      </c>
      <c r="G73" s="186">
        <f>SUM(T73:V73)</f>
        <v>0</v>
      </c>
      <c r="H73" s="187">
        <f>SUM(W73:AA73)</f>
        <v>0</v>
      </c>
      <c r="I73" s="188">
        <f>SUM(G73:H73)</f>
        <v>0</v>
      </c>
      <c r="J73" s="189">
        <f>SUM(AB73:AC73)</f>
        <v>0</v>
      </c>
      <c r="K73" s="190">
        <f>SUM(AD73:AO73)</f>
        <v>0</v>
      </c>
      <c r="L73" s="191">
        <f>SUM(AP73:AS73)</f>
        <v>0</v>
      </c>
      <c r="M73" s="190">
        <f>SUM(I73:L73)</f>
        <v>0</v>
      </c>
      <c r="N73" s="191">
        <f t="shared" si="64"/>
        <v>0</v>
      </c>
      <c r="O73" s="187">
        <f t="shared" si="64"/>
        <v>0</v>
      </c>
      <c r="P73" s="187">
        <f t="shared" si="64"/>
        <v>0</v>
      </c>
      <c r="Q73" s="192">
        <f t="shared" si="64"/>
        <v>0</v>
      </c>
      <c r="R73" s="190">
        <f>SUM(N73:Q73)</f>
        <v>0</v>
      </c>
      <c r="S73" s="190">
        <f>M73+R73</f>
        <v>0</v>
      </c>
      <c r="T73" s="191"/>
      <c r="U73" s="187"/>
      <c r="V73" s="187"/>
      <c r="W73" s="187"/>
      <c r="X73" s="187"/>
      <c r="Y73" s="187"/>
      <c r="Z73" s="187"/>
      <c r="AA73" s="188"/>
      <c r="AB73" s="186"/>
      <c r="AC73" s="188"/>
      <c r="AD73" s="191"/>
      <c r="AE73" s="187"/>
      <c r="AF73" s="187"/>
      <c r="AG73" s="187"/>
      <c r="AH73" s="187"/>
      <c r="AI73" s="187"/>
      <c r="AJ73" s="191"/>
      <c r="AK73" s="187"/>
      <c r="AL73" s="187"/>
      <c r="AM73" s="187"/>
      <c r="AN73" s="187"/>
      <c r="AO73" s="192"/>
      <c r="AP73" s="186"/>
      <c r="AQ73" s="189"/>
      <c r="AR73" s="187"/>
      <c r="AS73" s="188"/>
      <c r="AT73" s="186"/>
      <c r="AU73" s="187"/>
      <c r="AV73" s="187"/>
      <c r="AW73" s="187"/>
      <c r="AX73" s="191"/>
      <c r="AY73" s="187"/>
      <c r="AZ73" s="187"/>
      <c r="BA73" s="188"/>
    </row>
    <row r="74" spans="2:53" ht="12.75">
      <c r="B74" s="529"/>
      <c r="C74" s="510"/>
      <c r="D74" s="428" t="s">
        <v>127</v>
      </c>
      <c r="E74" s="124" t="s">
        <v>332</v>
      </c>
      <c r="F74" s="141" t="s">
        <v>332</v>
      </c>
      <c r="G74" s="186">
        <f>SUM(T74:V74)</f>
        <v>0</v>
      </c>
      <c r="H74" s="187">
        <f>SUM(W74:AA74)</f>
        <v>0</v>
      </c>
      <c r="I74" s="188">
        <f>SUM(G74:H74)</f>
        <v>0</v>
      </c>
      <c r="J74" s="189">
        <f>SUM(AB74:AC74)</f>
        <v>0</v>
      </c>
      <c r="K74" s="190">
        <f>SUM(AD74:AO74)</f>
        <v>0</v>
      </c>
      <c r="L74" s="191">
        <f>SUM(AP74:AS74)</f>
        <v>0</v>
      </c>
      <c r="M74" s="190">
        <f>SUM(I74:L74)</f>
        <v>0</v>
      </c>
      <c r="N74" s="191">
        <f>AT74+AX74</f>
        <v>0</v>
      </c>
      <c r="O74" s="187">
        <f>AU74+AY74</f>
        <v>0</v>
      </c>
      <c r="P74" s="187">
        <f>AV74+AZ74</f>
        <v>0</v>
      </c>
      <c r="Q74" s="192">
        <f>AW74+BA74</f>
        <v>0</v>
      </c>
      <c r="R74" s="190">
        <f>SUM(N74:Q74)</f>
        <v>0</v>
      </c>
      <c r="S74" s="190">
        <f>M74+R74</f>
        <v>0</v>
      </c>
      <c r="T74" s="191"/>
      <c r="U74" s="187"/>
      <c r="V74" s="187"/>
      <c r="W74" s="187"/>
      <c r="X74" s="187"/>
      <c r="Y74" s="187"/>
      <c r="Z74" s="187"/>
      <c r="AA74" s="188"/>
      <c r="AB74" s="186"/>
      <c r="AC74" s="188"/>
      <c r="AD74" s="191"/>
      <c r="AE74" s="187"/>
      <c r="AF74" s="187"/>
      <c r="AG74" s="187"/>
      <c r="AH74" s="187"/>
      <c r="AI74" s="187"/>
      <c r="AJ74" s="191"/>
      <c r="AK74" s="187"/>
      <c r="AL74" s="187"/>
      <c r="AM74" s="187"/>
      <c r="AN74" s="187"/>
      <c r="AO74" s="192"/>
      <c r="AP74" s="186"/>
      <c r="AQ74" s="189"/>
      <c r="AR74" s="187"/>
      <c r="AS74" s="188"/>
      <c r="AT74" s="186"/>
      <c r="AU74" s="187"/>
      <c r="AV74" s="187"/>
      <c r="AW74" s="187"/>
      <c r="AX74" s="191"/>
      <c r="AY74" s="187"/>
      <c r="AZ74" s="187"/>
      <c r="BA74" s="188"/>
    </row>
    <row r="75" spans="2:53" ht="12.75">
      <c r="B75" s="529"/>
      <c r="C75" s="512"/>
      <c r="D75" s="106" t="s">
        <v>342</v>
      </c>
      <c r="E75" s="107"/>
      <c r="F75" s="108"/>
      <c r="G75" s="193">
        <f>SUM(G73:G74)</f>
        <v>0</v>
      </c>
      <c r="H75" s="194">
        <f aca="true" t="shared" si="65" ref="H75:S75">SUM(H73:H74)</f>
        <v>0</v>
      </c>
      <c r="I75" s="195">
        <f t="shared" si="65"/>
        <v>0</v>
      </c>
      <c r="J75" s="196">
        <f t="shared" si="65"/>
        <v>0</v>
      </c>
      <c r="K75" s="197">
        <f t="shared" si="65"/>
        <v>0</v>
      </c>
      <c r="L75" s="198">
        <f t="shared" si="65"/>
        <v>0</v>
      </c>
      <c r="M75" s="197">
        <f t="shared" si="65"/>
        <v>0</v>
      </c>
      <c r="N75" s="198">
        <f t="shared" si="65"/>
        <v>0</v>
      </c>
      <c r="O75" s="194">
        <f t="shared" si="65"/>
        <v>0</v>
      </c>
      <c r="P75" s="194">
        <f t="shared" si="65"/>
        <v>0</v>
      </c>
      <c r="Q75" s="199">
        <f t="shared" si="65"/>
        <v>0</v>
      </c>
      <c r="R75" s="197">
        <f t="shared" si="65"/>
        <v>0</v>
      </c>
      <c r="S75" s="197">
        <f t="shared" si="65"/>
        <v>0</v>
      </c>
      <c r="T75" s="191"/>
      <c r="U75" s="187"/>
      <c r="V75" s="187"/>
      <c r="W75" s="187"/>
      <c r="X75" s="187"/>
      <c r="Y75" s="187"/>
      <c r="Z75" s="187"/>
      <c r="AA75" s="188"/>
      <c r="AB75" s="186"/>
      <c r="AC75" s="188"/>
      <c r="AD75" s="191"/>
      <c r="AE75" s="187"/>
      <c r="AF75" s="187"/>
      <c r="AG75" s="187"/>
      <c r="AH75" s="187"/>
      <c r="AI75" s="187"/>
      <c r="AJ75" s="191"/>
      <c r="AK75" s="187"/>
      <c r="AL75" s="187"/>
      <c r="AM75" s="187"/>
      <c r="AN75" s="187"/>
      <c r="AO75" s="192"/>
      <c r="AP75" s="186"/>
      <c r="AQ75" s="189"/>
      <c r="AR75" s="187"/>
      <c r="AS75" s="188"/>
      <c r="AT75" s="186"/>
      <c r="AU75" s="187"/>
      <c r="AV75" s="187"/>
      <c r="AW75" s="187"/>
      <c r="AX75" s="191"/>
      <c r="AY75" s="187"/>
      <c r="AZ75" s="187"/>
      <c r="BA75" s="188"/>
    </row>
    <row r="76" spans="2:53" ht="12.75">
      <c r="B76" s="529"/>
      <c r="C76" s="124" t="s">
        <v>128</v>
      </c>
      <c r="D76" s="125" t="s">
        <v>119</v>
      </c>
      <c r="E76" s="124" t="s">
        <v>128</v>
      </c>
      <c r="F76" s="141" t="s">
        <v>128</v>
      </c>
      <c r="G76" s="186">
        <f aca="true" t="shared" si="66" ref="G76:G81">SUM(T76:V76)</f>
        <v>0</v>
      </c>
      <c r="H76" s="187">
        <f aca="true" t="shared" si="67" ref="H76:H81">SUM(W76:AA76)</f>
        <v>0</v>
      </c>
      <c r="I76" s="188">
        <f aca="true" t="shared" si="68" ref="I76:I81">SUM(G76:H76)</f>
        <v>0</v>
      </c>
      <c r="J76" s="189">
        <f aca="true" t="shared" si="69" ref="J76:J81">SUM(AB76:AC76)</f>
        <v>0</v>
      </c>
      <c r="K76" s="190">
        <f aca="true" t="shared" si="70" ref="K76:K81">SUM(AD76:AO76)</f>
        <v>0</v>
      </c>
      <c r="L76" s="191">
        <f aca="true" t="shared" si="71" ref="L76:L81">SUM(AP76:AS76)</f>
        <v>0</v>
      </c>
      <c r="M76" s="190">
        <f aca="true" t="shared" si="72" ref="M76:M81">SUM(I76:L76)</f>
        <v>0</v>
      </c>
      <c r="N76" s="191">
        <f t="shared" si="64"/>
        <v>0</v>
      </c>
      <c r="O76" s="187">
        <f t="shared" si="64"/>
        <v>0</v>
      </c>
      <c r="P76" s="187">
        <f t="shared" si="64"/>
        <v>0</v>
      </c>
      <c r="Q76" s="192">
        <f t="shared" si="64"/>
        <v>0</v>
      </c>
      <c r="R76" s="190">
        <f aca="true" t="shared" si="73" ref="R76:R81">SUM(N76:Q76)</f>
        <v>0</v>
      </c>
      <c r="S76" s="190">
        <f aca="true" t="shared" si="74" ref="S76:S81">M76+R76</f>
        <v>0</v>
      </c>
      <c r="T76" s="191"/>
      <c r="U76" s="187"/>
      <c r="V76" s="187"/>
      <c r="W76" s="187"/>
      <c r="X76" s="187"/>
      <c r="Y76" s="187"/>
      <c r="Z76" s="187"/>
      <c r="AA76" s="188"/>
      <c r="AB76" s="186"/>
      <c r="AC76" s="188"/>
      <c r="AD76" s="191"/>
      <c r="AE76" s="187"/>
      <c r="AF76" s="187"/>
      <c r="AG76" s="187"/>
      <c r="AH76" s="187"/>
      <c r="AI76" s="187"/>
      <c r="AJ76" s="191"/>
      <c r="AK76" s="187"/>
      <c r="AL76" s="187"/>
      <c r="AM76" s="187"/>
      <c r="AN76" s="187"/>
      <c r="AO76" s="192"/>
      <c r="AP76" s="186"/>
      <c r="AQ76" s="189"/>
      <c r="AR76" s="187"/>
      <c r="AS76" s="188"/>
      <c r="AT76" s="186"/>
      <c r="AU76" s="187"/>
      <c r="AV76" s="187"/>
      <c r="AW76" s="187"/>
      <c r="AX76" s="191"/>
      <c r="AY76" s="187"/>
      <c r="AZ76" s="187"/>
      <c r="BA76" s="188"/>
    </row>
    <row r="77" spans="2:53" ht="12.75">
      <c r="B77" s="529"/>
      <c r="C77" s="126" t="s">
        <v>129</v>
      </c>
      <c r="D77" s="431" t="s">
        <v>130</v>
      </c>
      <c r="E77" s="126" t="s">
        <v>129</v>
      </c>
      <c r="F77" s="141" t="s">
        <v>129</v>
      </c>
      <c r="G77" s="186">
        <f t="shared" si="66"/>
        <v>0</v>
      </c>
      <c r="H77" s="187">
        <f t="shared" si="67"/>
        <v>0</v>
      </c>
      <c r="I77" s="188">
        <f t="shared" si="68"/>
        <v>0</v>
      </c>
      <c r="J77" s="189">
        <f t="shared" si="69"/>
        <v>0</v>
      </c>
      <c r="K77" s="190">
        <f t="shared" si="70"/>
        <v>0</v>
      </c>
      <c r="L77" s="191">
        <f t="shared" si="71"/>
        <v>0</v>
      </c>
      <c r="M77" s="190">
        <f t="shared" si="72"/>
        <v>0</v>
      </c>
      <c r="N77" s="191">
        <f t="shared" si="64"/>
        <v>0</v>
      </c>
      <c r="O77" s="187">
        <f t="shared" si="64"/>
        <v>0</v>
      </c>
      <c r="P77" s="187">
        <f t="shared" si="64"/>
        <v>0</v>
      </c>
      <c r="Q77" s="192">
        <f t="shared" si="64"/>
        <v>0</v>
      </c>
      <c r="R77" s="190">
        <f t="shared" si="73"/>
        <v>0</v>
      </c>
      <c r="S77" s="190">
        <f t="shared" si="74"/>
        <v>0</v>
      </c>
      <c r="T77" s="191"/>
      <c r="U77" s="187"/>
      <c r="V77" s="187"/>
      <c r="W77" s="187"/>
      <c r="X77" s="187"/>
      <c r="Y77" s="187"/>
      <c r="Z77" s="187"/>
      <c r="AA77" s="188"/>
      <c r="AB77" s="186"/>
      <c r="AC77" s="188"/>
      <c r="AD77" s="191"/>
      <c r="AE77" s="187"/>
      <c r="AF77" s="187"/>
      <c r="AG77" s="187"/>
      <c r="AH77" s="187"/>
      <c r="AI77" s="187"/>
      <c r="AJ77" s="191"/>
      <c r="AK77" s="187"/>
      <c r="AL77" s="187"/>
      <c r="AM77" s="187"/>
      <c r="AN77" s="187"/>
      <c r="AO77" s="192"/>
      <c r="AP77" s="186"/>
      <c r="AQ77" s="189"/>
      <c r="AR77" s="187"/>
      <c r="AS77" s="188"/>
      <c r="AT77" s="186"/>
      <c r="AU77" s="187"/>
      <c r="AV77" s="187"/>
      <c r="AW77" s="187"/>
      <c r="AX77" s="191"/>
      <c r="AY77" s="187"/>
      <c r="AZ77" s="187"/>
      <c r="BA77" s="188"/>
    </row>
    <row r="78" spans="2:53" ht="12.75">
      <c r="B78" s="529"/>
      <c r="C78" s="509" t="s">
        <v>326</v>
      </c>
      <c r="D78" s="429" t="s">
        <v>131</v>
      </c>
      <c r="E78" s="126" t="s">
        <v>327</v>
      </c>
      <c r="F78" s="126" t="s">
        <v>327</v>
      </c>
      <c r="G78" s="207">
        <f t="shared" si="66"/>
        <v>0</v>
      </c>
      <c r="H78" s="208">
        <f t="shared" si="67"/>
        <v>0</v>
      </c>
      <c r="I78" s="209">
        <f t="shared" si="68"/>
        <v>0</v>
      </c>
      <c r="J78" s="210">
        <f t="shared" si="69"/>
        <v>0</v>
      </c>
      <c r="K78" s="211">
        <f t="shared" si="70"/>
        <v>0</v>
      </c>
      <c r="L78" s="212">
        <f t="shared" si="71"/>
        <v>0</v>
      </c>
      <c r="M78" s="211">
        <f t="shared" si="72"/>
        <v>0</v>
      </c>
      <c r="N78" s="212">
        <f t="shared" si="64"/>
        <v>0</v>
      </c>
      <c r="O78" s="208">
        <f t="shared" si="64"/>
        <v>0</v>
      </c>
      <c r="P78" s="208">
        <f t="shared" si="64"/>
        <v>0</v>
      </c>
      <c r="Q78" s="213">
        <f t="shared" si="64"/>
        <v>0</v>
      </c>
      <c r="R78" s="211">
        <f t="shared" si="73"/>
        <v>0</v>
      </c>
      <c r="S78" s="211">
        <f t="shared" si="74"/>
        <v>0</v>
      </c>
      <c r="T78" s="191"/>
      <c r="U78" s="187"/>
      <c r="V78" s="187"/>
      <c r="W78" s="187"/>
      <c r="X78" s="187"/>
      <c r="Y78" s="187"/>
      <c r="Z78" s="187"/>
      <c r="AA78" s="188"/>
      <c r="AB78" s="186"/>
      <c r="AC78" s="188"/>
      <c r="AD78" s="191"/>
      <c r="AE78" s="187"/>
      <c r="AF78" s="187"/>
      <c r="AG78" s="187"/>
      <c r="AH78" s="187"/>
      <c r="AI78" s="187"/>
      <c r="AJ78" s="191"/>
      <c r="AK78" s="187"/>
      <c r="AL78" s="187"/>
      <c r="AM78" s="187"/>
      <c r="AN78" s="187"/>
      <c r="AO78" s="192"/>
      <c r="AP78" s="186"/>
      <c r="AQ78" s="189"/>
      <c r="AR78" s="187"/>
      <c r="AS78" s="188"/>
      <c r="AT78" s="186"/>
      <c r="AU78" s="187"/>
      <c r="AV78" s="187"/>
      <c r="AW78" s="187"/>
      <c r="AX78" s="191"/>
      <c r="AY78" s="187"/>
      <c r="AZ78" s="187"/>
      <c r="BA78" s="188"/>
    </row>
    <row r="79" spans="2:53" ht="12.75">
      <c r="B79" s="529"/>
      <c r="C79" s="510"/>
      <c r="D79" s="429" t="s">
        <v>131</v>
      </c>
      <c r="E79" s="126" t="s">
        <v>328</v>
      </c>
      <c r="F79" s="126" t="s">
        <v>328</v>
      </c>
      <c r="G79" s="207">
        <f t="shared" si="66"/>
        <v>0</v>
      </c>
      <c r="H79" s="208">
        <f t="shared" si="67"/>
        <v>0</v>
      </c>
      <c r="I79" s="209">
        <f t="shared" si="68"/>
        <v>0</v>
      </c>
      <c r="J79" s="210">
        <f t="shared" si="69"/>
        <v>0</v>
      </c>
      <c r="K79" s="211">
        <f t="shared" si="70"/>
        <v>0</v>
      </c>
      <c r="L79" s="212">
        <f t="shared" si="71"/>
        <v>0</v>
      </c>
      <c r="M79" s="211">
        <f t="shared" si="72"/>
        <v>0</v>
      </c>
      <c r="N79" s="212">
        <f t="shared" si="64"/>
        <v>0</v>
      </c>
      <c r="O79" s="208">
        <f t="shared" si="64"/>
        <v>0</v>
      </c>
      <c r="P79" s="208">
        <f t="shared" si="64"/>
        <v>0</v>
      </c>
      <c r="Q79" s="213">
        <f t="shared" si="64"/>
        <v>0</v>
      </c>
      <c r="R79" s="211">
        <f t="shared" si="73"/>
        <v>0</v>
      </c>
      <c r="S79" s="211">
        <f t="shared" si="74"/>
        <v>0</v>
      </c>
      <c r="T79" s="212"/>
      <c r="U79" s="208"/>
      <c r="V79" s="208"/>
      <c r="W79" s="208"/>
      <c r="X79" s="208"/>
      <c r="Y79" s="208"/>
      <c r="Z79" s="208"/>
      <c r="AA79" s="209"/>
      <c r="AB79" s="207"/>
      <c r="AC79" s="209"/>
      <c r="AD79" s="212"/>
      <c r="AE79" s="208"/>
      <c r="AF79" s="208"/>
      <c r="AG79" s="208"/>
      <c r="AH79" s="208"/>
      <c r="AI79" s="208"/>
      <c r="AJ79" s="212"/>
      <c r="AK79" s="208"/>
      <c r="AL79" s="208"/>
      <c r="AM79" s="208"/>
      <c r="AN79" s="208"/>
      <c r="AO79" s="213"/>
      <c r="AP79" s="207"/>
      <c r="AQ79" s="210"/>
      <c r="AR79" s="208"/>
      <c r="AS79" s="209"/>
      <c r="AT79" s="207"/>
      <c r="AU79" s="208"/>
      <c r="AV79" s="208"/>
      <c r="AW79" s="208"/>
      <c r="AX79" s="212"/>
      <c r="AY79" s="208"/>
      <c r="AZ79" s="208"/>
      <c r="BA79" s="209"/>
    </row>
    <row r="80" spans="2:53" ht="12.75">
      <c r="B80" s="529"/>
      <c r="C80" s="510"/>
      <c r="D80" s="429" t="s">
        <v>131</v>
      </c>
      <c r="E80" s="126" t="s">
        <v>329</v>
      </c>
      <c r="F80" s="126" t="s">
        <v>329</v>
      </c>
      <c r="G80" s="207">
        <f t="shared" si="66"/>
        <v>0</v>
      </c>
      <c r="H80" s="208">
        <f t="shared" si="67"/>
        <v>0</v>
      </c>
      <c r="I80" s="209">
        <f t="shared" si="68"/>
        <v>0</v>
      </c>
      <c r="J80" s="210">
        <f t="shared" si="69"/>
        <v>0</v>
      </c>
      <c r="K80" s="211">
        <f t="shared" si="70"/>
        <v>0</v>
      </c>
      <c r="L80" s="212">
        <f t="shared" si="71"/>
        <v>0</v>
      </c>
      <c r="M80" s="211">
        <f t="shared" si="72"/>
        <v>0</v>
      </c>
      <c r="N80" s="212">
        <f t="shared" si="64"/>
        <v>0</v>
      </c>
      <c r="O80" s="208">
        <f t="shared" si="64"/>
        <v>0</v>
      </c>
      <c r="P80" s="208">
        <f t="shared" si="64"/>
        <v>0</v>
      </c>
      <c r="Q80" s="213">
        <f t="shared" si="64"/>
        <v>0</v>
      </c>
      <c r="R80" s="211">
        <f t="shared" si="73"/>
        <v>0</v>
      </c>
      <c r="S80" s="211">
        <f t="shared" si="74"/>
        <v>0</v>
      </c>
      <c r="T80" s="212"/>
      <c r="U80" s="208"/>
      <c r="V80" s="208"/>
      <c r="W80" s="208"/>
      <c r="X80" s="208"/>
      <c r="Y80" s="208"/>
      <c r="Z80" s="208"/>
      <c r="AA80" s="209"/>
      <c r="AB80" s="207"/>
      <c r="AC80" s="209"/>
      <c r="AD80" s="212"/>
      <c r="AE80" s="208"/>
      <c r="AF80" s="208"/>
      <c r="AG80" s="208"/>
      <c r="AH80" s="208"/>
      <c r="AI80" s="208"/>
      <c r="AJ80" s="212"/>
      <c r="AK80" s="208"/>
      <c r="AL80" s="208"/>
      <c r="AM80" s="208"/>
      <c r="AN80" s="208"/>
      <c r="AO80" s="213"/>
      <c r="AP80" s="207"/>
      <c r="AQ80" s="210"/>
      <c r="AR80" s="208"/>
      <c r="AS80" s="209"/>
      <c r="AT80" s="207"/>
      <c r="AU80" s="208"/>
      <c r="AV80" s="208"/>
      <c r="AW80" s="208"/>
      <c r="AX80" s="212"/>
      <c r="AY80" s="208"/>
      <c r="AZ80" s="208"/>
      <c r="BA80" s="209"/>
    </row>
    <row r="81" spans="2:53" ht="12.75">
      <c r="B81" s="529"/>
      <c r="C81" s="510"/>
      <c r="D81" s="429" t="s">
        <v>131</v>
      </c>
      <c r="E81" s="126" t="s">
        <v>330</v>
      </c>
      <c r="F81" s="126" t="s">
        <v>330</v>
      </c>
      <c r="G81" s="207">
        <f t="shared" si="66"/>
        <v>0</v>
      </c>
      <c r="H81" s="208">
        <f t="shared" si="67"/>
        <v>0</v>
      </c>
      <c r="I81" s="209">
        <f t="shared" si="68"/>
        <v>0</v>
      </c>
      <c r="J81" s="210">
        <f t="shared" si="69"/>
        <v>0</v>
      </c>
      <c r="K81" s="211">
        <f t="shared" si="70"/>
        <v>0</v>
      </c>
      <c r="L81" s="212">
        <f t="shared" si="71"/>
        <v>0</v>
      </c>
      <c r="M81" s="211">
        <f t="shared" si="72"/>
        <v>0</v>
      </c>
      <c r="N81" s="212">
        <f t="shared" si="64"/>
        <v>0</v>
      </c>
      <c r="O81" s="208">
        <f t="shared" si="64"/>
        <v>0</v>
      </c>
      <c r="P81" s="208">
        <f t="shared" si="64"/>
        <v>0</v>
      </c>
      <c r="Q81" s="213">
        <f t="shared" si="64"/>
        <v>0</v>
      </c>
      <c r="R81" s="211">
        <f t="shared" si="73"/>
        <v>0</v>
      </c>
      <c r="S81" s="211">
        <f t="shared" si="74"/>
        <v>0</v>
      </c>
      <c r="T81" s="212"/>
      <c r="U81" s="208"/>
      <c r="V81" s="208"/>
      <c r="W81" s="208"/>
      <c r="X81" s="208"/>
      <c r="Y81" s="208"/>
      <c r="Z81" s="208"/>
      <c r="AA81" s="209"/>
      <c r="AB81" s="207"/>
      <c r="AC81" s="209"/>
      <c r="AD81" s="212"/>
      <c r="AE81" s="208"/>
      <c r="AF81" s="208"/>
      <c r="AG81" s="208"/>
      <c r="AH81" s="208"/>
      <c r="AI81" s="208"/>
      <c r="AJ81" s="212"/>
      <c r="AK81" s="208"/>
      <c r="AL81" s="208"/>
      <c r="AM81" s="208"/>
      <c r="AN81" s="208"/>
      <c r="AO81" s="213"/>
      <c r="AP81" s="207"/>
      <c r="AQ81" s="210"/>
      <c r="AR81" s="208"/>
      <c r="AS81" s="209"/>
      <c r="AT81" s="207"/>
      <c r="AU81" s="208"/>
      <c r="AV81" s="208"/>
      <c r="AW81" s="208"/>
      <c r="AX81" s="212"/>
      <c r="AY81" s="208"/>
      <c r="AZ81" s="208"/>
      <c r="BA81" s="209"/>
    </row>
    <row r="82" spans="2:53" ht="12.75">
      <c r="B82" s="529"/>
      <c r="C82" s="511"/>
      <c r="D82" s="106" t="s">
        <v>342</v>
      </c>
      <c r="E82" s="107"/>
      <c r="F82" s="108"/>
      <c r="G82" s="193">
        <f aca="true" t="shared" si="75" ref="G82:S82">SUM(G78:G81)</f>
        <v>0</v>
      </c>
      <c r="H82" s="194">
        <f t="shared" si="75"/>
        <v>0</v>
      </c>
      <c r="I82" s="195">
        <f t="shared" si="75"/>
        <v>0</v>
      </c>
      <c r="J82" s="196">
        <f t="shared" si="75"/>
        <v>0</v>
      </c>
      <c r="K82" s="197">
        <f t="shared" si="75"/>
        <v>0</v>
      </c>
      <c r="L82" s="198">
        <f t="shared" si="75"/>
        <v>0</v>
      </c>
      <c r="M82" s="197">
        <f t="shared" si="75"/>
        <v>0</v>
      </c>
      <c r="N82" s="198">
        <f t="shared" si="75"/>
        <v>0</v>
      </c>
      <c r="O82" s="228">
        <f t="shared" si="75"/>
        <v>0</v>
      </c>
      <c r="P82" s="228">
        <f t="shared" si="75"/>
        <v>0</v>
      </c>
      <c r="Q82" s="233">
        <f t="shared" si="75"/>
        <v>0</v>
      </c>
      <c r="R82" s="231">
        <f t="shared" si="75"/>
        <v>0</v>
      </c>
      <c r="S82" s="231">
        <f t="shared" si="75"/>
        <v>0</v>
      </c>
      <c r="T82" s="212"/>
      <c r="U82" s="208"/>
      <c r="V82" s="208"/>
      <c r="W82" s="208"/>
      <c r="X82" s="208"/>
      <c r="Y82" s="208"/>
      <c r="Z82" s="208"/>
      <c r="AA82" s="209"/>
      <c r="AB82" s="207"/>
      <c r="AC82" s="209"/>
      <c r="AD82" s="212"/>
      <c r="AE82" s="208"/>
      <c r="AF82" s="208"/>
      <c r="AG82" s="208"/>
      <c r="AH82" s="208"/>
      <c r="AI82" s="208"/>
      <c r="AJ82" s="212"/>
      <c r="AK82" s="208"/>
      <c r="AL82" s="208"/>
      <c r="AM82" s="208"/>
      <c r="AN82" s="208"/>
      <c r="AO82" s="213"/>
      <c r="AP82" s="207"/>
      <c r="AQ82" s="210"/>
      <c r="AR82" s="208"/>
      <c r="AS82" s="209"/>
      <c r="AT82" s="207"/>
      <c r="AU82" s="208"/>
      <c r="AV82" s="208"/>
      <c r="AW82" s="208"/>
      <c r="AX82" s="212"/>
      <c r="AY82" s="208"/>
      <c r="AZ82" s="208"/>
      <c r="BA82" s="209"/>
    </row>
    <row r="83" spans="2:53" ht="12.75">
      <c r="B83" s="530"/>
      <c r="C83" s="128" t="s">
        <v>148</v>
      </c>
      <c r="D83" s="129"/>
      <c r="E83" s="130"/>
      <c r="F83" s="130"/>
      <c r="G83" s="214">
        <f>SUM(G72,G75:G77,G82)</f>
        <v>0</v>
      </c>
      <c r="H83" s="215">
        <f aca="true" t="shared" si="76" ref="H83:S83">SUM(H72,H75:H77,H82)</f>
        <v>0</v>
      </c>
      <c r="I83" s="216">
        <f t="shared" si="76"/>
        <v>0</v>
      </c>
      <c r="J83" s="217">
        <f t="shared" si="76"/>
        <v>0</v>
      </c>
      <c r="K83" s="218">
        <f t="shared" si="76"/>
        <v>0</v>
      </c>
      <c r="L83" s="219">
        <f t="shared" si="76"/>
        <v>0</v>
      </c>
      <c r="M83" s="218">
        <f t="shared" si="76"/>
        <v>0</v>
      </c>
      <c r="N83" s="219">
        <f t="shared" si="76"/>
        <v>0</v>
      </c>
      <c r="O83" s="215">
        <f t="shared" si="76"/>
        <v>0</v>
      </c>
      <c r="P83" s="215">
        <f t="shared" si="76"/>
        <v>0</v>
      </c>
      <c r="Q83" s="220">
        <f t="shared" si="76"/>
        <v>0</v>
      </c>
      <c r="R83" s="218">
        <f t="shared" si="76"/>
        <v>0</v>
      </c>
      <c r="S83" s="218">
        <f t="shared" si="76"/>
        <v>0</v>
      </c>
      <c r="T83" s="221"/>
      <c r="U83" s="222"/>
      <c r="V83" s="222"/>
      <c r="W83" s="222"/>
      <c r="X83" s="222"/>
      <c r="Y83" s="222"/>
      <c r="Z83" s="222"/>
      <c r="AA83" s="223"/>
      <c r="AB83" s="224"/>
      <c r="AC83" s="223"/>
      <c r="AD83" s="221"/>
      <c r="AE83" s="222"/>
      <c r="AF83" s="222"/>
      <c r="AG83" s="222"/>
      <c r="AH83" s="222"/>
      <c r="AI83" s="222"/>
      <c r="AJ83" s="221"/>
      <c r="AK83" s="222"/>
      <c r="AL83" s="222"/>
      <c r="AM83" s="222"/>
      <c r="AN83" s="222"/>
      <c r="AO83" s="225"/>
      <c r="AP83" s="224"/>
      <c r="AQ83" s="226"/>
      <c r="AR83" s="222"/>
      <c r="AS83" s="223"/>
      <c r="AT83" s="224"/>
      <c r="AU83" s="222"/>
      <c r="AV83" s="222"/>
      <c r="AW83" s="222"/>
      <c r="AX83" s="221"/>
      <c r="AY83" s="222"/>
      <c r="AZ83" s="222"/>
      <c r="BA83" s="223"/>
    </row>
    <row r="84" spans="2:53" ht="12.75">
      <c r="B84" s="121" t="s">
        <v>193</v>
      </c>
      <c r="C84" s="122"/>
      <c r="D84" s="122"/>
      <c r="E84" s="122"/>
      <c r="F84" s="123"/>
      <c r="G84" s="234">
        <f aca="true" t="shared" si="77" ref="G84:S84">SUM(G67,G71,G83)</f>
        <v>0</v>
      </c>
      <c r="H84" s="235">
        <f t="shared" si="77"/>
        <v>0</v>
      </c>
      <c r="I84" s="236">
        <f t="shared" si="77"/>
        <v>0</v>
      </c>
      <c r="J84" s="237">
        <f t="shared" si="77"/>
        <v>0</v>
      </c>
      <c r="K84" s="238">
        <f t="shared" si="77"/>
        <v>0</v>
      </c>
      <c r="L84" s="239">
        <f t="shared" si="77"/>
        <v>0</v>
      </c>
      <c r="M84" s="238">
        <f t="shared" si="77"/>
        <v>0</v>
      </c>
      <c r="N84" s="239">
        <f t="shared" si="77"/>
        <v>0</v>
      </c>
      <c r="O84" s="235">
        <f t="shared" si="77"/>
        <v>0</v>
      </c>
      <c r="P84" s="235">
        <f t="shared" si="77"/>
        <v>0</v>
      </c>
      <c r="Q84" s="240">
        <f t="shared" si="77"/>
        <v>0</v>
      </c>
      <c r="R84" s="238">
        <f t="shared" si="77"/>
        <v>0</v>
      </c>
      <c r="S84" s="238">
        <f t="shared" si="77"/>
        <v>0</v>
      </c>
      <c r="T84" s="241"/>
      <c r="U84" s="242"/>
      <c r="V84" s="242"/>
      <c r="W84" s="242"/>
      <c r="X84" s="242"/>
      <c r="Y84" s="242"/>
      <c r="Z84" s="242"/>
      <c r="AA84" s="243"/>
      <c r="AB84" s="244"/>
      <c r="AC84" s="243"/>
      <c r="AD84" s="241"/>
      <c r="AE84" s="242"/>
      <c r="AF84" s="242"/>
      <c r="AG84" s="242"/>
      <c r="AH84" s="242"/>
      <c r="AI84" s="242"/>
      <c r="AJ84" s="241"/>
      <c r="AK84" s="242"/>
      <c r="AL84" s="242"/>
      <c r="AM84" s="242"/>
      <c r="AN84" s="242"/>
      <c r="AO84" s="245"/>
      <c r="AP84" s="244"/>
      <c r="AQ84" s="246"/>
      <c r="AR84" s="242"/>
      <c r="AS84" s="243"/>
      <c r="AT84" s="244"/>
      <c r="AU84" s="242"/>
      <c r="AV84" s="242"/>
      <c r="AW84" s="242"/>
      <c r="AX84" s="241"/>
      <c r="AY84" s="242"/>
      <c r="AZ84" s="242"/>
      <c r="BA84" s="243"/>
    </row>
    <row r="85" spans="1:53" ht="12.75">
      <c r="A85" s="67" t="s">
        <v>199</v>
      </c>
      <c r="B85" s="497" t="s">
        <v>195</v>
      </c>
      <c r="C85" s="500" t="s">
        <v>200</v>
      </c>
      <c r="D85" s="131" t="s">
        <v>333</v>
      </c>
      <c r="E85" s="131" t="s">
        <v>334</v>
      </c>
      <c r="F85" s="140" t="s">
        <v>334</v>
      </c>
      <c r="G85" s="179">
        <f>SUM(T85:V85)</f>
        <v>0</v>
      </c>
      <c r="H85" s="180">
        <f>SUM(W85:AA85)</f>
        <v>0</v>
      </c>
      <c r="I85" s="181">
        <f>SUM(G85:H85)</f>
        <v>0</v>
      </c>
      <c r="J85" s="182">
        <f>SUM(AB85:AC85)</f>
        <v>0</v>
      </c>
      <c r="K85" s="183">
        <f>SUM(AD85:AO85)</f>
        <v>0</v>
      </c>
      <c r="L85" s="184">
        <f>SUM(AP85:AS85)</f>
        <v>0</v>
      </c>
      <c r="M85" s="183">
        <f>SUM(I85:L85)</f>
        <v>0</v>
      </c>
      <c r="N85" s="184">
        <f aca="true" t="shared" si="78" ref="N85:Q88">AT85+AX85</f>
        <v>0</v>
      </c>
      <c r="O85" s="180">
        <f t="shared" si="78"/>
        <v>0</v>
      </c>
      <c r="P85" s="180">
        <f t="shared" si="78"/>
        <v>0</v>
      </c>
      <c r="Q85" s="185">
        <f t="shared" si="78"/>
        <v>0</v>
      </c>
      <c r="R85" s="183">
        <f>SUM(N85:Q85)</f>
        <v>0</v>
      </c>
      <c r="S85" s="183">
        <f>M85+R85</f>
        <v>0</v>
      </c>
      <c r="T85" s="184"/>
      <c r="U85" s="180"/>
      <c r="V85" s="180"/>
      <c r="W85" s="180"/>
      <c r="X85" s="180"/>
      <c r="Y85" s="180"/>
      <c r="Z85" s="180"/>
      <c r="AA85" s="181"/>
      <c r="AB85" s="179"/>
      <c r="AC85" s="181"/>
      <c r="AD85" s="184"/>
      <c r="AE85" s="180"/>
      <c r="AF85" s="180"/>
      <c r="AG85" s="180"/>
      <c r="AH85" s="180"/>
      <c r="AI85" s="180"/>
      <c r="AJ85" s="184"/>
      <c r="AK85" s="180"/>
      <c r="AL85" s="180"/>
      <c r="AM85" s="180"/>
      <c r="AN85" s="180"/>
      <c r="AO85" s="185"/>
      <c r="AP85" s="179"/>
      <c r="AQ85" s="182"/>
      <c r="AR85" s="180"/>
      <c r="AS85" s="181"/>
      <c r="AT85" s="179"/>
      <c r="AU85" s="180"/>
      <c r="AV85" s="180"/>
      <c r="AW85" s="180"/>
      <c r="AX85" s="184"/>
      <c r="AY85" s="180"/>
      <c r="AZ85" s="180"/>
      <c r="BA85" s="181"/>
    </row>
    <row r="86" spans="2:53" ht="12.75">
      <c r="B86" s="498"/>
      <c r="C86" s="501"/>
      <c r="D86" s="133" t="s">
        <v>335</v>
      </c>
      <c r="E86" s="133" t="s">
        <v>336</v>
      </c>
      <c r="F86" s="141" t="s">
        <v>336</v>
      </c>
      <c r="G86" s="186">
        <f>SUM(T86:V86)</f>
        <v>0</v>
      </c>
      <c r="H86" s="187">
        <f>SUM(W86:AA86)</f>
        <v>0</v>
      </c>
      <c r="I86" s="188">
        <f>SUM(G86:H86)</f>
        <v>0</v>
      </c>
      <c r="J86" s="189">
        <f>SUM(AB86:AC86)</f>
        <v>0</v>
      </c>
      <c r="K86" s="190">
        <f>SUM(AD86:AO86)</f>
        <v>0</v>
      </c>
      <c r="L86" s="191">
        <f>SUM(AP86:AS86)</f>
        <v>0</v>
      </c>
      <c r="M86" s="190">
        <f>SUM(I86:L86)</f>
        <v>0</v>
      </c>
      <c r="N86" s="191">
        <f>AT86+AX86</f>
        <v>0</v>
      </c>
      <c r="O86" s="187">
        <f>AU86+AY86</f>
        <v>0</v>
      </c>
      <c r="P86" s="187">
        <f>AV86+AZ86</f>
        <v>0</v>
      </c>
      <c r="Q86" s="192">
        <f>AW86+BA86</f>
        <v>0</v>
      </c>
      <c r="R86" s="190">
        <f>SUM(N86:Q86)</f>
        <v>0</v>
      </c>
      <c r="S86" s="190">
        <f>M86+R86</f>
        <v>0</v>
      </c>
      <c r="T86" s="191"/>
      <c r="U86" s="187"/>
      <c r="V86" s="187"/>
      <c r="W86" s="187"/>
      <c r="X86" s="187"/>
      <c r="Y86" s="187"/>
      <c r="Z86" s="187"/>
      <c r="AA86" s="188"/>
      <c r="AB86" s="186"/>
      <c r="AC86" s="188"/>
      <c r="AD86" s="191"/>
      <c r="AE86" s="187"/>
      <c r="AF86" s="187"/>
      <c r="AG86" s="187"/>
      <c r="AH86" s="187"/>
      <c r="AI86" s="187"/>
      <c r="AJ86" s="191"/>
      <c r="AK86" s="187"/>
      <c r="AL86" s="187"/>
      <c r="AM86" s="187"/>
      <c r="AN86" s="187"/>
      <c r="AO86" s="192"/>
      <c r="AP86" s="186"/>
      <c r="AQ86" s="189"/>
      <c r="AR86" s="187"/>
      <c r="AS86" s="188"/>
      <c r="AT86" s="186"/>
      <c r="AU86" s="187"/>
      <c r="AV86" s="187"/>
      <c r="AW86" s="187"/>
      <c r="AX86" s="191"/>
      <c r="AY86" s="187"/>
      <c r="AZ86" s="187"/>
      <c r="BA86" s="188"/>
    </row>
    <row r="87" spans="2:53" ht="12.75">
      <c r="B87" s="498"/>
      <c r="C87" s="502"/>
      <c r="D87" s="133" t="s">
        <v>337</v>
      </c>
      <c r="E87" s="133" t="s">
        <v>338</v>
      </c>
      <c r="F87" s="141" t="s">
        <v>338</v>
      </c>
      <c r="G87" s="186">
        <f>SUM(T87:V87)</f>
        <v>0</v>
      </c>
      <c r="H87" s="187">
        <f>SUM(W87:AA87)</f>
        <v>0</v>
      </c>
      <c r="I87" s="188">
        <f>SUM(G87:H87)</f>
        <v>0</v>
      </c>
      <c r="J87" s="189">
        <f>SUM(AB87:AC87)</f>
        <v>0</v>
      </c>
      <c r="K87" s="190">
        <f>SUM(AD87:AO87)</f>
        <v>0</v>
      </c>
      <c r="L87" s="191">
        <f>SUM(AP87:AS87)</f>
        <v>0</v>
      </c>
      <c r="M87" s="190">
        <f>SUM(I87:L87)</f>
        <v>0</v>
      </c>
      <c r="N87" s="191">
        <f t="shared" si="78"/>
        <v>0</v>
      </c>
      <c r="O87" s="187">
        <f t="shared" si="78"/>
        <v>0</v>
      </c>
      <c r="P87" s="187">
        <f t="shared" si="78"/>
        <v>0</v>
      </c>
      <c r="Q87" s="192">
        <f t="shared" si="78"/>
        <v>0</v>
      </c>
      <c r="R87" s="190">
        <f>SUM(N87:Q87)</f>
        <v>0</v>
      </c>
      <c r="S87" s="190">
        <f>M87+R87</f>
        <v>0</v>
      </c>
      <c r="T87" s="191"/>
      <c r="U87" s="187"/>
      <c r="V87" s="187"/>
      <c r="W87" s="187"/>
      <c r="X87" s="187"/>
      <c r="Y87" s="187"/>
      <c r="Z87" s="187"/>
      <c r="AA87" s="188"/>
      <c r="AB87" s="186"/>
      <c r="AC87" s="188"/>
      <c r="AD87" s="191"/>
      <c r="AE87" s="187"/>
      <c r="AF87" s="187"/>
      <c r="AG87" s="187"/>
      <c r="AH87" s="187"/>
      <c r="AI87" s="187"/>
      <c r="AJ87" s="191"/>
      <c r="AK87" s="187"/>
      <c r="AL87" s="187"/>
      <c r="AM87" s="187"/>
      <c r="AN87" s="187"/>
      <c r="AO87" s="192"/>
      <c r="AP87" s="186"/>
      <c r="AQ87" s="189"/>
      <c r="AR87" s="187"/>
      <c r="AS87" s="188"/>
      <c r="AT87" s="186"/>
      <c r="AU87" s="187"/>
      <c r="AV87" s="187"/>
      <c r="AW87" s="187"/>
      <c r="AX87" s="191"/>
      <c r="AY87" s="187"/>
      <c r="AZ87" s="187"/>
      <c r="BA87" s="188"/>
    </row>
    <row r="88" spans="2:53" ht="12.75">
      <c r="B88" s="498"/>
      <c r="C88" s="502"/>
      <c r="D88" s="133" t="s">
        <v>119</v>
      </c>
      <c r="E88" s="133" t="s">
        <v>339</v>
      </c>
      <c r="F88" s="141" t="s">
        <v>339</v>
      </c>
      <c r="G88" s="186">
        <f>SUM(T88:V88)</f>
        <v>0</v>
      </c>
      <c r="H88" s="187">
        <f>SUM(W88:AA88)</f>
        <v>0</v>
      </c>
      <c r="I88" s="188">
        <f>SUM(G88:H88)</f>
        <v>0</v>
      </c>
      <c r="J88" s="189">
        <f>SUM(AB88:AC88)</f>
        <v>0</v>
      </c>
      <c r="K88" s="190">
        <f>SUM(AD88:AO88)</f>
        <v>0</v>
      </c>
      <c r="L88" s="191">
        <f>SUM(AP88:AS88)</f>
        <v>0</v>
      </c>
      <c r="M88" s="190">
        <f>SUM(I88:L88)</f>
        <v>0</v>
      </c>
      <c r="N88" s="191">
        <f t="shared" si="78"/>
        <v>0</v>
      </c>
      <c r="O88" s="187">
        <f t="shared" si="78"/>
        <v>0</v>
      </c>
      <c r="P88" s="187">
        <f t="shared" si="78"/>
        <v>0</v>
      </c>
      <c r="Q88" s="192">
        <f t="shared" si="78"/>
        <v>0</v>
      </c>
      <c r="R88" s="190">
        <f>SUM(N88:Q88)</f>
        <v>0</v>
      </c>
      <c r="S88" s="190">
        <f>M88+R88</f>
        <v>0</v>
      </c>
      <c r="T88" s="191"/>
      <c r="U88" s="187"/>
      <c r="V88" s="187"/>
      <c r="W88" s="187"/>
      <c r="X88" s="187"/>
      <c r="Y88" s="187"/>
      <c r="Z88" s="187"/>
      <c r="AA88" s="188"/>
      <c r="AB88" s="186"/>
      <c r="AC88" s="188"/>
      <c r="AD88" s="191"/>
      <c r="AE88" s="187"/>
      <c r="AF88" s="187"/>
      <c r="AG88" s="187"/>
      <c r="AH88" s="187"/>
      <c r="AI88" s="187"/>
      <c r="AJ88" s="191"/>
      <c r="AK88" s="187"/>
      <c r="AL88" s="187"/>
      <c r="AM88" s="187"/>
      <c r="AN88" s="187"/>
      <c r="AO88" s="192"/>
      <c r="AP88" s="186"/>
      <c r="AQ88" s="189"/>
      <c r="AR88" s="187"/>
      <c r="AS88" s="188"/>
      <c r="AT88" s="186"/>
      <c r="AU88" s="187"/>
      <c r="AV88" s="187"/>
      <c r="AW88" s="187"/>
      <c r="AX88" s="191"/>
      <c r="AY88" s="187"/>
      <c r="AZ88" s="187"/>
      <c r="BA88" s="188"/>
    </row>
    <row r="89" spans="2:53" ht="12.75">
      <c r="B89" s="498"/>
      <c r="C89" s="502"/>
      <c r="D89" s="134" t="s">
        <v>342</v>
      </c>
      <c r="E89" s="134"/>
      <c r="F89" s="135"/>
      <c r="G89" s="193">
        <f>SUM(G85:G88)</f>
        <v>0</v>
      </c>
      <c r="H89" s="194">
        <f aca="true" t="shared" si="79" ref="H89:S89">SUM(H85:H88)</f>
        <v>0</v>
      </c>
      <c r="I89" s="195">
        <f t="shared" si="79"/>
        <v>0</v>
      </c>
      <c r="J89" s="196">
        <f t="shared" si="79"/>
        <v>0</v>
      </c>
      <c r="K89" s="197">
        <f t="shared" si="79"/>
        <v>0</v>
      </c>
      <c r="L89" s="198">
        <f t="shared" si="79"/>
        <v>0</v>
      </c>
      <c r="M89" s="197">
        <f t="shared" si="79"/>
        <v>0</v>
      </c>
      <c r="N89" s="198">
        <f t="shared" si="79"/>
        <v>0</v>
      </c>
      <c r="O89" s="194">
        <f t="shared" si="79"/>
        <v>0</v>
      </c>
      <c r="P89" s="194">
        <f t="shared" si="79"/>
        <v>0</v>
      </c>
      <c r="Q89" s="199">
        <f t="shared" si="79"/>
        <v>0</v>
      </c>
      <c r="R89" s="197">
        <f t="shared" si="79"/>
        <v>0</v>
      </c>
      <c r="S89" s="197">
        <f t="shared" si="79"/>
        <v>0</v>
      </c>
      <c r="T89" s="191"/>
      <c r="U89" s="187"/>
      <c r="V89" s="187"/>
      <c r="W89" s="187"/>
      <c r="X89" s="187"/>
      <c r="Y89" s="187"/>
      <c r="Z89" s="187"/>
      <c r="AA89" s="188"/>
      <c r="AB89" s="186"/>
      <c r="AC89" s="188"/>
      <c r="AD89" s="191"/>
      <c r="AE89" s="187"/>
      <c r="AF89" s="187"/>
      <c r="AG89" s="187"/>
      <c r="AH89" s="187"/>
      <c r="AI89" s="187"/>
      <c r="AJ89" s="191"/>
      <c r="AK89" s="187"/>
      <c r="AL89" s="187"/>
      <c r="AM89" s="187"/>
      <c r="AN89" s="187"/>
      <c r="AO89" s="192"/>
      <c r="AP89" s="186"/>
      <c r="AQ89" s="189"/>
      <c r="AR89" s="187"/>
      <c r="AS89" s="188"/>
      <c r="AT89" s="186"/>
      <c r="AU89" s="187"/>
      <c r="AV89" s="187"/>
      <c r="AW89" s="187"/>
      <c r="AX89" s="191"/>
      <c r="AY89" s="187"/>
      <c r="AZ89" s="187"/>
      <c r="BA89" s="188"/>
    </row>
    <row r="90" spans="2:53" ht="12.75">
      <c r="B90" s="498"/>
      <c r="C90" s="486" t="s">
        <v>201</v>
      </c>
      <c r="D90" s="133" t="s">
        <v>347</v>
      </c>
      <c r="E90" s="132" t="s">
        <v>348</v>
      </c>
      <c r="F90" s="141" t="s">
        <v>348</v>
      </c>
      <c r="G90" s="186">
        <f aca="true" t="shared" si="80" ref="G90:G96">SUM(T90:V90)</f>
        <v>0</v>
      </c>
      <c r="H90" s="187">
        <f aca="true" t="shared" si="81" ref="H90:H96">SUM(W90:AA90)</f>
        <v>0</v>
      </c>
      <c r="I90" s="188">
        <f aca="true" t="shared" si="82" ref="I90:I96">SUM(G90:H90)</f>
        <v>0</v>
      </c>
      <c r="J90" s="189">
        <f aca="true" t="shared" si="83" ref="J90:J96">SUM(AB90:AC90)</f>
        <v>0</v>
      </c>
      <c r="K90" s="190">
        <f aca="true" t="shared" si="84" ref="K90:K96">SUM(AD90:AO90)</f>
        <v>0</v>
      </c>
      <c r="L90" s="191">
        <f aca="true" t="shared" si="85" ref="L90:L96">SUM(AP90:AS90)</f>
        <v>0</v>
      </c>
      <c r="M90" s="190">
        <f aca="true" t="shared" si="86" ref="M90:M96">SUM(I90:L90)</f>
        <v>0</v>
      </c>
      <c r="N90" s="191">
        <f aca="true" t="shared" si="87" ref="N90:N96">AT90+AX90</f>
        <v>0</v>
      </c>
      <c r="O90" s="187">
        <f aca="true" t="shared" si="88" ref="O90:O96">AU90+AY90</f>
        <v>0</v>
      </c>
      <c r="P90" s="187">
        <f aca="true" t="shared" si="89" ref="P90:P96">AV90+AZ90</f>
        <v>0</v>
      </c>
      <c r="Q90" s="192">
        <f aca="true" t="shared" si="90" ref="Q90:Q96">AW90+BA90</f>
        <v>0</v>
      </c>
      <c r="R90" s="190">
        <f aca="true" t="shared" si="91" ref="R90:R96">SUM(N90:Q90)</f>
        <v>0</v>
      </c>
      <c r="S90" s="190">
        <f aca="true" t="shared" si="92" ref="S90:S96">M90+R90</f>
        <v>0</v>
      </c>
      <c r="T90" s="191"/>
      <c r="U90" s="187"/>
      <c r="V90" s="187"/>
      <c r="W90" s="187"/>
      <c r="X90" s="187"/>
      <c r="Y90" s="187"/>
      <c r="Z90" s="187"/>
      <c r="AA90" s="188"/>
      <c r="AB90" s="186"/>
      <c r="AC90" s="188"/>
      <c r="AD90" s="191"/>
      <c r="AE90" s="187"/>
      <c r="AF90" s="187"/>
      <c r="AG90" s="187"/>
      <c r="AH90" s="187"/>
      <c r="AI90" s="187"/>
      <c r="AJ90" s="191"/>
      <c r="AK90" s="187"/>
      <c r="AL90" s="187"/>
      <c r="AM90" s="187"/>
      <c r="AN90" s="187"/>
      <c r="AO90" s="192"/>
      <c r="AP90" s="186"/>
      <c r="AQ90" s="189"/>
      <c r="AR90" s="187"/>
      <c r="AS90" s="188"/>
      <c r="AT90" s="186"/>
      <c r="AU90" s="187"/>
      <c r="AV90" s="187"/>
      <c r="AW90" s="187"/>
      <c r="AX90" s="191"/>
      <c r="AY90" s="187"/>
      <c r="AZ90" s="187"/>
      <c r="BA90" s="188"/>
    </row>
    <row r="91" spans="2:53" ht="12.75">
      <c r="B91" s="498"/>
      <c r="C91" s="486"/>
      <c r="D91" s="133" t="s">
        <v>349</v>
      </c>
      <c r="E91" s="132" t="s">
        <v>350</v>
      </c>
      <c r="F91" s="141" t="s">
        <v>350</v>
      </c>
      <c r="G91" s="186">
        <f t="shared" si="80"/>
        <v>0</v>
      </c>
      <c r="H91" s="187">
        <f t="shared" si="81"/>
        <v>0</v>
      </c>
      <c r="I91" s="188">
        <f t="shared" si="82"/>
        <v>0</v>
      </c>
      <c r="J91" s="189">
        <f t="shared" si="83"/>
        <v>0</v>
      </c>
      <c r="K91" s="190">
        <f t="shared" si="84"/>
        <v>0</v>
      </c>
      <c r="L91" s="191">
        <f t="shared" si="85"/>
        <v>0</v>
      </c>
      <c r="M91" s="190">
        <f t="shared" si="86"/>
        <v>0</v>
      </c>
      <c r="N91" s="191">
        <f t="shared" si="87"/>
        <v>0</v>
      </c>
      <c r="O91" s="187">
        <f t="shared" si="88"/>
        <v>0</v>
      </c>
      <c r="P91" s="187">
        <f t="shared" si="89"/>
        <v>0</v>
      </c>
      <c r="Q91" s="192">
        <f t="shared" si="90"/>
        <v>0</v>
      </c>
      <c r="R91" s="190">
        <f t="shared" si="91"/>
        <v>0</v>
      </c>
      <c r="S91" s="190">
        <f t="shared" si="92"/>
        <v>0</v>
      </c>
      <c r="T91" s="191"/>
      <c r="U91" s="187"/>
      <c r="V91" s="187"/>
      <c r="W91" s="187"/>
      <c r="X91" s="187"/>
      <c r="Y91" s="187"/>
      <c r="Z91" s="187"/>
      <c r="AA91" s="188"/>
      <c r="AB91" s="186"/>
      <c r="AC91" s="188"/>
      <c r="AD91" s="191"/>
      <c r="AE91" s="187"/>
      <c r="AF91" s="187"/>
      <c r="AG91" s="187"/>
      <c r="AH91" s="187"/>
      <c r="AI91" s="187"/>
      <c r="AJ91" s="191"/>
      <c r="AK91" s="187"/>
      <c r="AL91" s="187"/>
      <c r="AM91" s="187"/>
      <c r="AN91" s="187"/>
      <c r="AO91" s="192"/>
      <c r="AP91" s="186"/>
      <c r="AQ91" s="189"/>
      <c r="AR91" s="187"/>
      <c r="AS91" s="188"/>
      <c r="AT91" s="186"/>
      <c r="AU91" s="187"/>
      <c r="AV91" s="187"/>
      <c r="AW91" s="187"/>
      <c r="AX91" s="191"/>
      <c r="AY91" s="187"/>
      <c r="AZ91" s="187"/>
      <c r="BA91" s="188"/>
    </row>
    <row r="92" spans="2:53" ht="12.75">
      <c r="B92" s="498"/>
      <c r="C92" s="486"/>
      <c r="D92" s="133" t="s">
        <v>351</v>
      </c>
      <c r="E92" s="132" t="s">
        <v>352</v>
      </c>
      <c r="F92" s="141" t="s">
        <v>352</v>
      </c>
      <c r="G92" s="186">
        <f t="shared" si="80"/>
        <v>0</v>
      </c>
      <c r="H92" s="187">
        <f t="shared" si="81"/>
        <v>0</v>
      </c>
      <c r="I92" s="188">
        <f t="shared" si="82"/>
        <v>0</v>
      </c>
      <c r="J92" s="189">
        <f t="shared" si="83"/>
        <v>0</v>
      </c>
      <c r="K92" s="190">
        <f t="shared" si="84"/>
        <v>0</v>
      </c>
      <c r="L92" s="191">
        <f t="shared" si="85"/>
        <v>0</v>
      </c>
      <c r="M92" s="190">
        <f t="shared" si="86"/>
        <v>0</v>
      </c>
      <c r="N92" s="191">
        <f t="shared" si="87"/>
        <v>0</v>
      </c>
      <c r="O92" s="187">
        <f t="shared" si="88"/>
        <v>0</v>
      </c>
      <c r="P92" s="187">
        <f t="shared" si="89"/>
        <v>0</v>
      </c>
      <c r="Q92" s="192">
        <f t="shared" si="90"/>
        <v>0</v>
      </c>
      <c r="R92" s="190">
        <f t="shared" si="91"/>
        <v>0</v>
      </c>
      <c r="S92" s="190">
        <f t="shared" si="92"/>
        <v>0</v>
      </c>
      <c r="T92" s="191"/>
      <c r="U92" s="187"/>
      <c r="V92" s="187"/>
      <c r="W92" s="187"/>
      <c r="X92" s="187"/>
      <c r="Y92" s="187"/>
      <c r="Z92" s="187"/>
      <c r="AA92" s="188"/>
      <c r="AB92" s="186"/>
      <c r="AC92" s="188"/>
      <c r="AD92" s="191"/>
      <c r="AE92" s="187"/>
      <c r="AF92" s="187"/>
      <c r="AG92" s="187"/>
      <c r="AH92" s="187"/>
      <c r="AI92" s="187"/>
      <c r="AJ92" s="191"/>
      <c r="AK92" s="187"/>
      <c r="AL92" s="187"/>
      <c r="AM92" s="187"/>
      <c r="AN92" s="187"/>
      <c r="AO92" s="192"/>
      <c r="AP92" s="186"/>
      <c r="AQ92" s="189"/>
      <c r="AR92" s="187"/>
      <c r="AS92" s="188"/>
      <c r="AT92" s="186"/>
      <c r="AU92" s="187"/>
      <c r="AV92" s="187"/>
      <c r="AW92" s="187"/>
      <c r="AX92" s="191"/>
      <c r="AY92" s="187"/>
      <c r="AZ92" s="187"/>
      <c r="BA92" s="188"/>
    </row>
    <row r="93" spans="2:53" ht="12.75">
      <c r="B93" s="498"/>
      <c r="C93" s="486"/>
      <c r="D93" s="133" t="s">
        <v>353</v>
      </c>
      <c r="E93" s="132" t="s">
        <v>354</v>
      </c>
      <c r="F93" s="141" t="s">
        <v>354</v>
      </c>
      <c r="G93" s="186">
        <f t="shared" si="80"/>
        <v>0</v>
      </c>
      <c r="H93" s="187">
        <f t="shared" si="81"/>
        <v>0</v>
      </c>
      <c r="I93" s="188">
        <f t="shared" si="82"/>
        <v>0</v>
      </c>
      <c r="J93" s="189">
        <f t="shared" si="83"/>
        <v>0</v>
      </c>
      <c r="K93" s="190">
        <f t="shared" si="84"/>
        <v>0</v>
      </c>
      <c r="L93" s="191">
        <f t="shared" si="85"/>
        <v>0</v>
      </c>
      <c r="M93" s="190">
        <f t="shared" si="86"/>
        <v>0</v>
      </c>
      <c r="N93" s="191">
        <f t="shared" si="87"/>
        <v>0</v>
      </c>
      <c r="O93" s="187">
        <f t="shared" si="88"/>
        <v>0</v>
      </c>
      <c r="P93" s="187">
        <f t="shared" si="89"/>
        <v>0</v>
      </c>
      <c r="Q93" s="192">
        <f t="shared" si="90"/>
        <v>0</v>
      </c>
      <c r="R93" s="190">
        <f t="shared" si="91"/>
        <v>0</v>
      </c>
      <c r="S93" s="190">
        <f t="shared" si="92"/>
        <v>0</v>
      </c>
      <c r="T93" s="191"/>
      <c r="U93" s="187"/>
      <c r="V93" s="187"/>
      <c r="W93" s="187"/>
      <c r="X93" s="187"/>
      <c r="Y93" s="187"/>
      <c r="Z93" s="187"/>
      <c r="AA93" s="188"/>
      <c r="AB93" s="186"/>
      <c r="AC93" s="188"/>
      <c r="AD93" s="191"/>
      <c r="AE93" s="187"/>
      <c r="AF93" s="187"/>
      <c r="AG93" s="187"/>
      <c r="AH93" s="187"/>
      <c r="AI93" s="187"/>
      <c r="AJ93" s="191"/>
      <c r="AK93" s="187"/>
      <c r="AL93" s="187"/>
      <c r="AM93" s="187"/>
      <c r="AN93" s="187"/>
      <c r="AO93" s="192"/>
      <c r="AP93" s="186"/>
      <c r="AQ93" s="189"/>
      <c r="AR93" s="187"/>
      <c r="AS93" s="188"/>
      <c r="AT93" s="186"/>
      <c r="AU93" s="187"/>
      <c r="AV93" s="187"/>
      <c r="AW93" s="187"/>
      <c r="AX93" s="191"/>
      <c r="AY93" s="187"/>
      <c r="AZ93" s="187"/>
      <c r="BA93" s="188"/>
    </row>
    <row r="94" spans="2:53" ht="12.75">
      <c r="B94" s="498"/>
      <c r="C94" s="486"/>
      <c r="D94" s="133" t="s">
        <v>355</v>
      </c>
      <c r="E94" s="132" t="s">
        <v>356</v>
      </c>
      <c r="F94" s="141" t="s">
        <v>356</v>
      </c>
      <c r="G94" s="186">
        <f t="shared" si="80"/>
        <v>0</v>
      </c>
      <c r="H94" s="187">
        <f t="shared" si="81"/>
        <v>0</v>
      </c>
      <c r="I94" s="188">
        <f t="shared" si="82"/>
        <v>0</v>
      </c>
      <c r="J94" s="189">
        <f t="shared" si="83"/>
        <v>0</v>
      </c>
      <c r="K94" s="190">
        <f t="shared" si="84"/>
        <v>0</v>
      </c>
      <c r="L94" s="191">
        <f t="shared" si="85"/>
        <v>0</v>
      </c>
      <c r="M94" s="190">
        <f t="shared" si="86"/>
        <v>0</v>
      </c>
      <c r="N94" s="191">
        <f t="shared" si="87"/>
        <v>0</v>
      </c>
      <c r="O94" s="187">
        <f t="shared" si="88"/>
        <v>0</v>
      </c>
      <c r="P94" s="187">
        <f t="shared" si="89"/>
        <v>0</v>
      </c>
      <c r="Q94" s="192">
        <f t="shared" si="90"/>
        <v>0</v>
      </c>
      <c r="R94" s="190">
        <f t="shared" si="91"/>
        <v>0</v>
      </c>
      <c r="S94" s="190">
        <f t="shared" si="92"/>
        <v>0</v>
      </c>
      <c r="T94" s="191"/>
      <c r="U94" s="187"/>
      <c r="V94" s="187"/>
      <c r="W94" s="187"/>
      <c r="X94" s="187"/>
      <c r="Y94" s="187"/>
      <c r="Z94" s="187"/>
      <c r="AA94" s="188"/>
      <c r="AB94" s="186"/>
      <c r="AC94" s="188"/>
      <c r="AD94" s="191"/>
      <c r="AE94" s="187"/>
      <c r="AF94" s="187"/>
      <c r="AG94" s="187"/>
      <c r="AH94" s="187"/>
      <c r="AI94" s="187"/>
      <c r="AJ94" s="191"/>
      <c r="AK94" s="187"/>
      <c r="AL94" s="187"/>
      <c r="AM94" s="187"/>
      <c r="AN94" s="187"/>
      <c r="AO94" s="192"/>
      <c r="AP94" s="186"/>
      <c r="AQ94" s="189"/>
      <c r="AR94" s="187"/>
      <c r="AS94" s="188"/>
      <c r="AT94" s="186"/>
      <c r="AU94" s="187"/>
      <c r="AV94" s="187"/>
      <c r="AW94" s="187"/>
      <c r="AX94" s="191"/>
      <c r="AY94" s="187"/>
      <c r="AZ94" s="187"/>
      <c r="BA94" s="188"/>
    </row>
    <row r="95" spans="2:53" ht="12.75">
      <c r="B95" s="498"/>
      <c r="C95" s="486"/>
      <c r="D95" s="133" t="s">
        <v>357</v>
      </c>
      <c r="E95" s="132" t="s">
        <v>358</v>
      </c>
      <c r="F95" s="141" t="s">
        <v>358</v>
      </c>
      <c r="G95" s="186">
        <f t="shared" si="80"/>
        <v>0</v>
      </c>
      <c r="H95" s="187">
        <f t="shared" si="81"/>
        <v>0</v>
      </c>
      <c r="I95" s="188">
        <f t="shared" si="82"/>
        <v>0</v>
      </c>
      <c r="J95" s="189">
        <f t="shared" si="83"/>
        <v>0</v>
      </c>
      <c r="K95" s="190">
        <f t="shared" si="84"/>
        <v>0</v>
      </c>
      <c r="L95" s="191">
        <f t="shared" si="85"/>
        <v>0</v>
      </c>
      <c r="M95" s="190">
        <f t="shared" si="86"/>
        <v>0</v>
      </c>
      <c r="N95" s="191">
        <f t="shared" si="87"/>
        <v>0</v>
      </c>
      <c r="O95" s="187">
        <f t="shared" si="88"/>
        <v>0</v>
      </c>
      <c r="P95" s="187">
        <f t="shared" si="89"/>
        <v>0</v>
      </c>
      <c r="Q95" s="192">
        <f t="shared" si="90"/>
        <v>0</v>
      </c>
      <c r="R95" s="190">
        <f t="shared" si="91"/>
        <v>0</v>
      </c>
      <c r="S95" s="190">
        <f t="shared" si="92"/>
        <v>0</v>
      </c>
      <c r="T95" s="191"/>
      <c r="U95" s="187"/>
      <c r="V95" s="187"/>
      <c r="W95" s="187"/>
      <c r="X95" s="187"/>
      <c r="Y95" s="187"/>
      <c r="Z95" s="187"/>
      <c r="AA95" s="188"/>
      <c r="AB95" s="186"/>
      <c r="AC95" s="188"/>
      <c r="AD95" s="191"/>
      <c r="AE95" s="187"/>
      <c r="AF95" s="187"/>
      <c r="AG95" s="187"/>
      <c r="AH95" s="187"/>
      <c r="AI95" s="187"/>
      <c r="AJ95" s="191"/>
      <c r="AK95" s="187"/>
      <c r="AL95" s="187"/>
      <c r="AM95" s="187"/>
      <c r="AN95" s="187"/>
      <c r="AO95" s="192"/>
      <c r="AP95" s="186"/>
      <c r="AQ95" s="189"/>
      <c r="AR95" s="187"/>
      <c r="AS95" s="188"/>
      <c r="AT95" s="186"/>
      <c r="AU95" s="187"/>
      <c r="AV95" s="187"/>
      <c r="AW95" s="187"/>
      <c r="AX95" s="191"/>
      <c r="AY95" s="187"/>
      <c r="AZ95" s="187"/>
      <c r="BA95" s="188"/>
    </row>
    <row r="96" spans="2:53" ht="12.75">
      <c r="B96" s="498"/>
      <c r="C96" s="486"/>
      <c r="D96" s="133" t="s">
        <v>119</v>
      </c>
      <c r="E96" s="132" t="s">
        <v>359</v>
      </c>
      <c r="F96" s="141" t="s">
        <v>359</v>
      </c>
      <c r="G96" s="186">
        <f t="shared" si="80"/>
        <v>0</v>
      </c>
      <c r="H96" s="187">
        <f t="shared" si="81"/>
        <v>0</v>
      </c>
      <c r="I96" s="188">
        <f t="shared" si="82"/>
        <v>0</v>
      </c>
      <c r="J96" s="189">
        <f t="shared" si="83"/>
        <v>0</v>
      </c>
      <c r="K96" s="190">
        <f t="shared" si="84"/>
        <v>0</v>
      </c>
      <c r="L96" s="191">
        <f t="shared" si="85"/>
        <v>0</v>
      </c>
      <c r="M96" s="190">
        <f t="shared" si="86"/>
        <v>0</v>
      </c>
      <c r="N96" s="191">
        <f t="shared" si="87"/>
        <v>0</v>
      </c>
      <c r="O96" s="187">
        <f t="shared" si="88"/>
        <v>0</v>
      </c>
      <c r="P96" s="187">
        <f t="shared" si="89"/>
        <v>0</v>
      </c>
      <c r="Q96" s="192">
        <f t="shared" si="90"/>
        <v>0</v>
      </c>
      <c r="R96" s="190">
        <f t="shared" si="91"/>
        <v>0</v>
      </c>
      <c r="S96" s="190">
        <f t="shared" si="92"/>
        <v>0</v>
      </c>
      <c r="T96" s="191"/>
      <c r="U96" s="187"/>
      <c r="V96" s="187"/>
      <c r="W96" s="187"/>
      <c r="X96" s="187"/>
      <c r="Y96" s="187"/>
      <c r="Z96" s="187"/>
      <c r="AA96" s="188"/>
      <c r="AB96" s="186"/>
      <c r="AC96" s="188"/>
      <c r="AD96" s="191"/>
      <c r="AE96" s="187"/>
      <c r="AF96" s="187"/>
      <c r="AG96" s="187"/>
      <c r="AH96" s="187"/>
      <c r="AI96" s="187"/>
      <c r="AJ96" s="191"/>
      <c r="AK96" s="187"/>
      <c r="AL96" s="187"/>
      <c r="AM96" s="187"/>
      <c r="AN96" s="187"/>
      <c r="AO96" s="192"/>
      <c r="AP96" s="186"/>
      <c r="AQ96" s="189"/>
      <c r="AR96" s="187"/>
      <c r="AS96" s="188"/>
      <c r="AT96" s="186"/>
      <c r="AU96" s="187"/>
      <c r="AV96" s="187"/>
      <c r="AW96" s="187"/>
      <c r="AX96" s="191"/>
      <c r="AY96" s="187"/>
      <c r="AZ96" s="187"/>
      <c r="BA96" s="188"/>
    </row>
    <row r="97" spans="2:53" ht="12.75">
      <c r="B97" s="498"/>
      <c r="C97" s="486"/>
      <c r="D97" s="134" t="s">
        <v>342</v>
      </c>
      <c r="E97" s="134"/>
      <c r="F97" s="135"/>
      <c r="G97" s="193">
        <f>SUM(G90:G96)</f>
        <v>0</v>
      </c>
      <c r="H97" s="194">
        <f aca="true" t="shared" si="93" ref="H97:S97">SUM(H90:H96)</f>
        <v>0</v>
      </c>
      <c r="I97" s="195">
        <f t="shared" si="93"/>
        <v>0</v>
      </c>
      <c r="J97" s="196">
        <f t="shared" si="93"/>
        <v>0</v>
      </c>
      <c r="K97" s="197">
        <f t="shared" si="93"/>
        <v>0</v>
      </c>
      <c r="L97" s="198">
        <f t="shared" si="93"/>
        <v>0</v>
      </c>
      <c r="M97" s="197">
        <f t="shared" si="93"/>
        <v>0</v>
      </c>
      <c r="N97" s="198">
        <f t="shared" si="93"/>
        <v>0</v>
      </c>
      <c r="O97" s="194">
        <f t="shared" si="93"/>
        <v>0</v>
      </c>
      <c r="P97" s="194">
        <f t="shared" si="93"/>
        <v>0</v>
      </c>
      <c r="Q97" s="199">
        <f t="shared" si="93"/>
        <v>0</v>
      </c>
      <c r="R97" s="197">
        <f t="shared" si="93"/>
        <v>0</v>
      </c>
      <c r="S97" s="197">
        <f t="shared" si="93"/>
        <v>0</v>
      </c>
      <c r="T97" s="191"/>
      <c r="U97" s="187"/>
      <c r="V97" s="187"/>
      <c r="W97" s="187"/>
      <c r="X97" s="187"/>
      <c r="Y97" s="187"/>
      <c r="Z97" s="187"/>
      <c r="AA97" s="188"/>
      <c r="AB97" s="186"/>
      <c r="AC97" s="188"/>
      <c r="AD97" s="191"/>
      <c r="AE97" s="187"/>
      <c r="AF97" s="187"/>
      <c r="AG97" s="187"/>
      <c r="AH97" s="187"/>
      <c r="AI97" s="187"/>
      <c r="AJ97" s="191"/>
      <c r="AK97" s="187"/>
      <c r="AL97" s="187"/>
      <c r="AM97" s="187"/>
      <c r="AN97" s="187"/>
      <c r="AO97" s="192"/>
      <c r="AP97" s="186"/>
      <c r="AQ97" s="189"/>
      <c r="AR97" s="187"/>
      <c r="AS97" s="188"/>
      <c r="AT97" s="186"/>
      <c r="AU97" s="187"/>
      <c r="AV97" s="187"/>
      <c r="AW97" s="187"/>
      <c r="AX97" s="191"/>
      <c r="AY97" s="187"/>
      <c r="AZ97" s="187"/>
      <c r="BA97" s="188"/>
    </row>
    <row r="98" spans="2:53" ht="12.75">
      <c r="B98" s="498"/>
      <c r="C98" s="486" t="s">
        <v>202</v>
      </c>
      <c r="D98" s="132" t="s">
        <v>360</v>
      </c>
      <c r="E98" s="132" t="s">
        <v>361</v>
      </c>
      <c r="F98" s="141" t="s">
        <v>361</v>
      </c>
      <c r="G98" s="186">
        <f aca="true" t="shared" si="94" ref="G98:G104">SUM(T98:V98)</f>
        <v>0</v>
      </c>
      <c r="H98" s="187">
        <f aca="true" t="shared" si="95" ref="H98:H104">SUM(W98:AA98)</f>
        <v>0</v>
      </c>
      <c r="I98" s="188">
        <f aca="true" t="shared" si="96" ref="I98:I104">SUM(G98:H98)</f>
        <v>0</v>
      </c>
      <c r="J98" s="189">
        <f aca="true" t="shared" si="97" ref="J98:J104">SUM(AB98:AC98)</f>
        <v>0</v>
      </c>
      <c r="K98" s="190">
        <f aca="true" t="shared" si="98" ref="K98:K104">SUM(AD98:AO98)</f>
        <v>0</v>
      </c>
      <c r="L98" s="191">
        <f aca="true" t="shared" si="99" ref="L98:L104">SUM(AP98:AS98)</f>
        <v>0</v>
      </c>
      <c r="M98" s="190">
        <f aca="true" t="shared" si="100" ref="M98:M104">SUM(I98:L98)</f>
        <v>0</v>
      </c>
      <c r="N98" s="191">
        <f aca="true" t="shared" si="101" ref="N98:N104">AT98+AX98</f>
        <v>0</v>
      </c>
      <c r="O98" s="187">
        <f aca="true" t="shared" si="102" ref="O98:O104">AU98+AY98</f>
        <v>0</v>
      </c>
      <c r="P98" s="187">
        <f aca="true" t="shared" si="103" ref="P98:P104">AV98+AZ98</f>
        <v>0</v>
      </c>
      <c r="Q98" s="192">
        <f aca="true" t="shared" si="104" ref="Q98:Q104">AW98+BA98</f>
        <v>0</v>
      </c>
      <c r="R98" s="190">
        <f aca="true" t="shared" si="105" ref="R98:R104">SUM(N98:Q98)</f>
        <v>0</v>
      </c>
      <c r="S98" s="190">
        <f aca="true" t="shared" si="106" ref="S98:S104">M98+R98</f>
        <v>0</v>
      </c>
      <c r="T98" s="191"/>
      <c r="U98" s="187"/>
      <c r="V98" s="187"/>
      <c r="W98" s="187"/>
      <c r="X98" s="187"/>
      <c r="Y98" s="187"/>
      <c r="Z98" s="187"/>
      <c r="AA98" s="188"/>
      <c r="AB98" s="186"/>
      <c r="AC98" s="188"/>
      <c r="AD98" s="191"/>
      <c r="AE98" s="187"/>
      <c r="AF98" s="187"/>
      <c r="AG98" s="187"/>
      <c r="AH98" s="187"/>
      <c r="AI98" s="187"/>
      <c r="AJ98" s="191"/>
      <c r="AK98" s="187"/>
      <c r="AL98" s="187"/>
      <c r="AM98" s="187"/>
      <c r="AN98" s="187"/>
      <c r="AO98" s="192"/>
      <c r="AP98" s="186"/>
      <c r="AQ98" s="189"/>
      <c r="AR98" s="187"/>
      <c r="AS98" s="188"/>
      <c r="AT98" s="186"/>
      <c r="AU98" s="187"/>
      <c r="AV98" s="187"/>
      <c r="AW98" s="187"/>
      <c r="AX98" s="191"/>
      <c r="AY98" s="187"/>
      <c r="AZ98" s="187"/>
      <c r="BA98" s="188"/>
    </row>
    <row r="99" spans="2:53" ht="12.75">
      <c r="B99" s="498"/>
      <c r="C99" s="486"/>
      <c r="D99" s="133" t="s">
        <v>362</v>
      </c>
      <c r="E99" s="132" t="s">
        <v>363</v>
      </c>
      <c r="F99" s="141" t="s">
        <v>363</v>
      </c>
      <c r="G99" s="186">
        <f t="shared" si="94"/>
        <v>0</v>
      </c>
      <c r="H99" s="187">
        <f t="shared" si="95"/>
        <v>0</v>
      </c>
      <c r="I99" s="188">
        <f t="shared" si="96"/>
        <v>0</v>
      </c>
      <c r="J99" s="189">
        <f t="shared" si="97"/>
        <v>0</v>
      </c>
      <c r="K99" s="190">
        <f t="shared" si="98"/>
        <v>0</v>
      </c>
      <c r="L99" s="191">
        <f t="shared" si="99"/>
        <v>0</v>
      </c>
      <c r="M99" s="190">
        <f t="shared" si="100"/>
        <v>0</v>
      </c>
      <c r="N99" s="191">
        <f t="shared" si="101"/>
        <v>0</v>
      </c>
      <c r="O99" s="187">
        <f t="shared" si="102"/>
        <v>0</v>
      </c>
      <c r="P99" s="187">
        <f t="shared" si="103"/>
        <v>0</v>
      </c>
      <c r="Q99" s="192">
        <f t="shared" si="104"/>
        <v>0</v>
      </c>
      <c r="R99" s="190">
        <f t="shared" si="105"/>
        <v>0</v>
      </c>
      <c r="S99" s="190">
        <f t="shared" si="106"/>
        <v>0</v>
      </c>
      <c r="T99" s="191"/>
      <c r="U99" s="187"/>
      <c r="V99" s="187"/>
      <c r="W99" s="187"/>
      <c r="X99" s="187"/>
      <c r="Y99" s="187"/>
      <c r="Z99" s="187"/>
      <c r="AA99" s="188"/>
      <c r="AB99" s="186"/>
      <c r="AC99" s="188"/>
      <c r="AD99" s="191"/>
      <c r="AE99" s="187"/>
      <c r="AF99" s="187"/>
      <c r="AG99" s="187"/>
      <c r="AH99" s="187"/>
      <c r="AI99" s="187"/>
      <c r="AJ99" s="191"/>
      <c r="AK99" s="187"/>
      <c r="AL99" s="187"/>
      <c r="AM99" s="187"/>
      <c r="AN99" s="187"/>
      <c r="AO99" s="192"/>
      <c r="AP99" s="186"/>
      <c r="AQ99" s="189"/>
      <c r="AR99" s="187"/>
      <c r="AS99" s="188"/>
      <c r="AT99" s="186"/>
      <c r="AU99" s="187"/>
      <c r="AV99" s="187"/>
      <c r="AW99" s="187"/>
      <c r="AX99" s="191"/>
      <c r="AY99" s="187"/>
      <c r="AZ99" s="187"/>
      <c r="BA99" s="188"/>
    </row>
    <row r="100" spans="2:53" ht="12.75">
      <c r="B100" s="498"/>
      <c r="C100" s="486"/>
      <c r="D100" s="133" t="s">
        <v>364</v>
      </c>
      <c r="E100" s="132" t="s">
        <v>365</v>
      </c>
      <c r="F100" s="141" t="s">
        <v>365</v>
      </c>
      <c r="G100" s="186">
        <f t="shared" si="94"/>
        <v>0</v>
      </c>
      <c r="H100" s="187">
        <f t="shared" si="95"/>
        <v>0</v>
      </c>
      <c r="I100" s="188">
        <f t="shared" si="96"/>
        <v>0</v>
      </c>
      <c r="J100" s="189">
        <f t="shared" si="97"/>
        <v>0</v>
      </c>
      <c r="K100" s="190">
        <f t="shared" si="98"/>
        <v>0</v>
      </c>
      <c r="L100" s="191">
        <f t="shared" si="99"/>
        <v>0</v>
      </c>
      <c r="M100" s="190">
        <f t="shared" si="100"/>
        <v>0</v>
      </c>
      <c r="N100" s="191">
        <f t="shared" si="101"/>
        <v>0</v>
      </c>
      <c r="O100" s="187">
        <f t="shared" si="102"/>
        <v>0</v>
      </c>
      <c r="P100" s="187">
        <f t="shared" si="103"/>
        <v>0</v>
      </c>
      <c r="Q100" s="192">
        <f t="shared" si="104"/>
        <v>0</v>
      </c>
      <c r="R100" s="190">
        <f t="shared" si="105"/>
        <v>0</v>
      </c>
      <c r="S100" s="190">
        <f t="shared" si="106"/>
        <v>0</v>
      </c>
      <c r="T100" s="191"/>
      <c r="U100" s="187"/>
      <c r="V100" s="187"/>
      <c r="W100" s="187"/>
      <c r="X100" s="187"/>
      <c r="Y100" s="187"/>
      <c r="Z100" s="187"/>
      <c r="AA100" s="188"/>
      <c r="AB100" s="186"/>
      <c r="AC100" s="188"/>
      <c r="AD100" s="191"/>
      <c r="AE100" s="187"/>
      <c r="AF100" s="187"/>
      <c r="AG100" s="187"/>
      <c r="AH100" s="187"/>
      <c r="AI100" s="187"/>
      <c r="AJ100" s="191"/>
      <c r="AK100" s="187"/>
      <c r="AL100" s="187"/>
      <c r="AM100" s="187"/>
      <c r="AN100" s="187"/>
      <c r="AO100" s="192"/>
      <c r="AP100" s="186"/>
      <c r="AQ100" s="189"/>
      <c r="AR100" s="187"/>
      <c r="AS100" s="188"/>
      <c r="AT100" s="186"/>
      <c r="AU100" s="187"/>
      <c r="AV100" s="187"/>
      <c r="AW100" s="187"/>
      <c r="AX100" s="191"/>
      <c r="AY100" s="187"/>
      <c r="AZ100" s="187"/>
      <c r="BA100" s="188"/>
    </row>
    <row r="101" spans="2:53" ht="12.75">
      <c r="B101" s="498"/>
      <c r="C101" s="486"/>
      <c r="D101" s="133" t="s">
        <v>366</v>
      </c>
      <c r="E101" s="132" t="s">
        <v>367</v>
      </c>
      <c r="F101" s="141" t="s">
        <v>367</v>
      </c>
      <c r="G101" s="186">
        <f t="shared" si="94"/>
        <v>0</v>
      </c>
      <c r="H101" s="187">
        <f t="shared" si="95"/>
        <v>0</v>
      </c>
      <c r="I101" s="188">
        <f t="shared" si="96"/>
        <v>0</v>
      </c>
      <c r="J101" s="189">
        <f t="shared" si="97"/>
        <v>0</v>
      </c>
      <c r="K101" s="190">
        <f t="shared" si="98"/>
        <v>0</v>
      </c>
      <c r="L101" s="191">
        <f t="shared" si="99"/>
        <v>0</v>
      </c>
      <c r="M101" s="190">
        <f t="shared" si="100"/>
        <v>0</v>
      </c>
      <c r="N101" s="191">
        <f t="shared" si="101"/>
        <v>0</v>
      </c>
      <c r="O101" s="187">
        <f t="shared" si="102"/>
        <v>0</v>
      </c>
      <c r="P101" s="187">
        <f t="shared" si="103"/>
        <v>0</v>
      </c>
      <c r="Q101" s="192">
        <f t="shared" si="104"/>
        <v>0</v>
      </c>
      <c r="R101" s="190">
        <f t="shared" si="105"/>
        <v>0</v>
      </c>
      <c r="S101" s="190">
        <f t="shared" si="106"/>
        <v>0</v>
      </c>
      <c r="T101" s="191"/>
      <c r="U101" s="187"/>
      <c r="V101" s="187"/>
      <c r="W101" s="187"/>
      <c r="X101" s="187"/>
      <c r="Y101" s="187"/>
      <c r="Z101" s="187"/>
      <c r="AA101" s="188"/>
      <c r="AB101" s="186"/>
      <c r="AC101" s="188"/>
      <c r="AD101" s="191"/>
      <c r="AE101" s="187"/>
      <c r="AF101" s="187"/>
      <c r="AG101" s="187"/>
      <c r="AH101" s="187"/>
      <c r="AI101" s="187"/>
      <c r="AJ101" s="191"/>
      <c r="AK101" s="187"/>
      <c r="AL101" s="187"/>
      <c r="AM101" s="187"/>
      <c r="AN101" s="187"/>
      <c r="AO101" s="192"/>
      <c r="AP101" s="186"/>
      <c r="AQ101" s="189"/>
      <c r="AR101" s="187"/>
      <c r="AS101" s="188"/>
      <c r="AT101" s="186"/>
      <c r="AU101" s="187"/>
      <c r="AV101" s="187"/>
      <c r="AW101" s="187"/>
      <c r="AX101" s="191"/>
      <c r="AY101" s="187"/>
      <c r="AZ101" s="187"/>
      <c r="BA101" s="188"/>
    </row>
    <row r="102" spans="2:53" ht="12.75">
      <c r="B102" s="498"/>
      <c r="C102" s="486"/>
      <c r="D102" s="133" t="s">
        <v>368</v>
      </c>
      <c r="E102" s="132" t="s">
        <v>369</v>
      </c>
      <c r="F102" s="141" t="s">
        <v>369</v>
      </c>
      <c r="G102" s="186">
        <f t="shared" si="94"/>
        <v>0</v>
      </c>
      <c r="H102" s="187">
        <f t="shared" si="95"/>
        <v>0</v>
      </c>
      <c r="I102" s="188">
        <f t="shared" si="96"/>
        <v>0</v>
      </c>
      <c r="J102" s="189">
        <f t="shared" si="97"/>
        <v>0</v>
      </c>
      <c r="K102" s="190">
        <f t="shared" si="98"/>
        <v>0</v>
      </c>
      <c r="L102" s="191">
        <f t="shared" si="99"/>
        <v>0</v>
      </c>
      <c r="M102" s="190">
        <f t="shared" si="100"/>
        <v>0</v>
      </c>
      <c r="N102" s="191">
        <f t="shared" si="101"/>
        <v>0</v>
      </c>
      <c r="O102" s="187">
        <f t="shared" si="102"/>
        <v>0</v>
      </c>
      <c r="P102" s="187">
        <f t="shared" si="103"/>
        <v>0</v>
      </c>
      <c r="Q102" s="192">
        <f t="shared" si="104"/>
        <v>0</v>
      </c>
      <c r="R102" s="190">
        <f t="shared" si="105"/>
        <v>0</v>
      </c>
      <c r="S102" s="190">
        <f t="shared" si="106"/>
        <v>0</v>
      </c>
      <c r="T102" s="191"/>
      <c r="U102" s="187"/>
      <c r="V102" s="187"/>
      <c r="W102" s="187"/>
      <c r="X102" s="187"/>
      <c r="Y102" s="187"/>
      <c r="Z102" s="187"/>
      <c r="AA102" s="188"/>
      <c r="AB102" s="186"/>
      <c r="AC102" s="188"/>
      <c r="AD102" s="191"/>
      <c r="AE102" s="187"/>
      <c r="AF102" s="187"/>
      <c r="AG102" s="187"/>
      <c r="AH102" s="187"/>
      <c r="AI102" s="187"/>
      <c r="AJ102" s="191"/>
      <c r="AK102" s="187"/>
      <c r="AL102" s="187"/>
      <c r="AM102" s="187"/>
      <c r="AN102" s="187"/>
      <c r="AO102" s="192"/>
      <c r="AP102" s="186"/>
      <c r="AQ102" s="189"/>
      <c r="AR102" s="187"/>
      <c r="AS102" s="188"/>
      <c r="AT102" s="186"/>
      <c r="AU102" s="187"/>
      <c r="AV102" s="187"/>
      <c r="AW102" s="187"/>
      <c r="AX102" s="191"/>
      <c r="AY102" s="187"/>
      <c r="AZ102" s="187"/>
      <c r="BA102" s="188"/>
    </row>
    <row r="103" spans="2:53" ht="12.75">
      <c r="B103" s="498"/>
      <c r="C103" s="486"/>
      <c r="D103" s="133" t="s">
        <v>370</v>
      </c>
      <c r="E103" s="132" t="s">
        <v>371</v>
      </c>
      <c r="F103" s="141" t="s">
        <v>371</v>
      </c>
      <c r="G103" s="186">
        <f t="shared" si="94"/>
        <v>0</v>
      </c>
      <c r="H103" s="187">
        <f t="shared" si="95"/>
        <v>0</v>
      </c>
      <c r="I103" s="188">
        <f t="shared" si="96"/>
        <v>0</v>
      </c>
      <c r="J103" s="189">
        <f t="shared" si="97"/>
        <v>0</v>
      </c>
      <c r="K103" s="190">
        <f t="shared" si="98"/>
        <v>0</v>
      </c>
      <c r="L103" s="191">
        <f t="shared" si="99"/>
        <v>0</v>
      </c>
      <c r="M103" s="190">
        <f t="shared" si="100"/>
        <v>0</v>
      </c>
      <c r="N103" s="191">
        <f t="shared" si="101"/>
        <v>0</v>
      </c>
      <c r="O103" s="187">
        <f t="shared" si="102"/>
        <v>0</v>
      </c>
      <c r="P103" s="187">
        <f t="shared" si="103"/>
        <v>0</v>
      </c>
      <c r="Q103" s="192">
        <f t="shared" si="104"/>
        <v>0</v>
      </c>
      <c r="R103" s="190">
        <f t="shared" si="105"/>
        <v>0</v>
      </c>
      <c r="S103" s="190">
        <f t="shared" si="106"/>
        <v>0</v>
      </c>
      <c r="T103" s="191"/>
      <c r="U103" s="187"/>
      <c r="V103" s="187"/>
      <c r="W103" s="187"/>
      <c r="X103" s="187"/>
      <c r="Y103" s="187"/>
      <c r="Z103" s="187"/>
      <c r="AA103" s="188"/>
      <c r="AB103" s="186"/>
      <c r="AC103" s="188"/>
      <c r="AD103" s="191"/>
      <c r="AE103" s="187"/>
      <c r="AF103" s="187"/>
      <c r="AG103" s="187"/>
      <c r="AH103" s="187"/>
      <c r="AI103" s="187"/>
      <c r="AJ103" s="191"/>
      <c r="AK103" s="187"/>
      <c r="AL103" s="187"/>
      <c r="AM103" s="187"/>
      <c r="AN103" s="187"/>
      <c r="AO103" s="192"/>
      <c r="AP103" s="186"/>
      <c r="AQ103" s="189"/>
      <c r="AR103" s="187"/>
      <c r="AS103" s="188"/>
      <c r="AT103" s="186"/>
      <c r="AU103" s="187"/>
      <c r="AV103" s="187"/>
      <c r="AW103" s="187"/>
      <c r="AX103" s="191"/>
      <c r="AY103" s="187"/>
      <c r="AZ103" s="187"/>
      <c r="BA103" s="188"/>
    </row>
    <row r="104" spans="2:53" ht="12.75">
      <c r="B104" s="498"/>
      <c r="C104" s="486"/>
      <c r="D104" s="133" t="s">
        <v>119</v>
      </c>
      <c r="E104" s="132" t="s">
        <v>372</v>
      </c>
      <c r="F104" s="141" t="s">
        <v>372</v>
      </c>
      <c r="G104" s="186">
        <f t="shared" si="94"/>
        <v>0</v>
      </c>
      <c r="H104" s="187">
        <f t="shared" si="95"/>
        <v>0</v>
      </c>
      <c r="I104" s="188">
        <f t="shared" si="96"/>
        <v>0</v>
      </c>
      <c r="J104" s="189">
        <f t="shared" si="97"/>
        <v>0</v>
      </c>
      <c r="K104" s="190">
        <f t="shared" si="98"/>
        <v>0</v>
      </c>
      <c r="L104" s="191">
        <f t="shared" si="99"/>
        <v>0</v>
      </c>
      <c r="M104" s="190">
        <f t="shared" si="100"/>
        <v>0</v>
      </c>
      <c r="N104" s="191">
        <f t="shared" si="101"/>
        <v>0</v>
      </c>
      <c r="O104" s="187">
        <f t="shared" si="102"/>
        <v>0</v>
      </c>
      <c r="P104" s="187">
        <f t="shared" si="103"/>
        <v>0</v>
      </c>
      <c r="Q104" s="192">
        <f t="shared" si="104"/>
        <v>0</v>
      </c>
      <c r="R104" s="190">
        <f t="shared" si="105"/>
        <v>0</v>
      </c>
      <c r="S104" s="190">
        <f t="shared" si="106"/>
        <v>0</v>
      </c>
      <c r="T104" s="191"/>
      <c r="U104" s="187"/>
      <c r="V104" s="187"/>
      <c r="W104" s="187"/>
      <c r="X104" s="187"/>
      <c r="Y104" s="187"/>
      <c r="Z104" s="187"/>
      <c r="AA104" s="188"/>
      <c r="AB104" s="186"/>
      <c r="AC104" s="188"/>
      <c r="AD104" s="191"/>
      <c r="AE104" s="187"/>
      <c r="AF104" s="187"/>
      <c r="AG104" s="187"/>
      <c r="AH104" s="187"/>
      <c r="AI104" s="187"/>
      <c r="AJ104" s="191"/>
      <c r="AK104" s="187"/>
      <c r="AL104" s="187"/>
      <c r="AM104" s="187"/>
      <c r="AN104" s="187"/>
      <c r="AO104" s="192"/>
      <c r="AP104" s="186"/>
      <c r="AQ104" s="189"/>
      <c r="AR104" s="187"/>
      <c r="AS104" s="188"/>
      <c r="AT104" s="186"/>
      <c r="AU104" s="187"/>
      <c r="AV104" s="187"/>
      <c r="AW104" s="187"/>
      <c r="AX104" s="191"/>
      <c r="AY104" s="187"/>
      <c r="AZ104" s="187"/>
      <c r="BA104" s="188"/>
    </row>
    <row r="105" spans="2:53" ht="12.75">
      <c r="B105" s="498"/>
      <c r="C105" s="486"/>
      <c r="D105" s="134" t="s">
        <v>342</v>
      </c>
      <c r="E105" s="134"/>
      <c r="F105" s="135"/>
      <c r="G105" s="193">
        <f>SUM(G98:G104)</f>
        <v>0</v>
      </c>
      <c r="H105" s="194">
        <f aca="true" t="shared" si="107" ref="H105:S105">SUM(H98:H104)</f>
        <v>0</v>
      </c>
      <c r="I105" s="195">
        <f t="shared" si="107"/>
        <v>0</v>
      </c>
      <c r="J105" s="196">
        <f t="shared" si="107"/>
        <v>0</v>
      </c>
      <c r="K105" s="197">
        <f t="shared" si="107"/>
        <v>0</v>
      </c>
      <c r="L105" s="198">
        <f t="shared" si="107"/>
        <v>0</v>
      </c>
      <c r="M105" s="197">
        <f t="shared" si="107"/>
        <v>0</v>
      </c>
      <c r="N105" s="198">
        <f t="shared" si="107"/>
        <v>0</v>
      </c>
      <c r="O105" s="194">
        <f t="shared" si="107"/>
        <v>0</v>
      </c>
      <c r="P105" s="194">
        <f t="shared" si="107"/>
        <v>0</v>
      </c>
      <c r="Q105" s="199">
        <f t="shared" si="107"/>
        <v>0</v>
      </c>
      <c r="R105" s="197">
        <f t="shared" si="107"/>
        <v>0</v>
      </c>
      <c r="S105" s="197">
        <f t="shared" si="107"/>
        <v>0</v>
      </c>
      <c r="T105" s="191"/>
      <c r="U105" s="187"/>
      <c r="V105" s="187"/>
      <c r="W105" s="187"/>
      <c r="X105" s="187"/>
      <c r="Y105" s="187"/>
      <c r="Z105" s="187"/>
      <c r="AA105" s="188"/>
      <c r="AB105" s="186"/>
      <c r="AC105" s="188"/>
      <c r="AD105" s="191"/>
      <c r="AE105" s="187"/>
      <c r="AF105" s="187"/>
      <c r="AG105" s="187"/>
      <c r="AH105" s="187"/>
      <c r="AI105" s="187"/>
      <c r="AJ105" s="191"/>
      <c r="AK105" s="187"/>
      <c r="AL105" s="187"/>
      <c r="AM105" s="187"/>
      <c r="AN105" s="187"/>
      <c r="AO105" s="192"/>
      <c r="AP105" s="186"/>
      <c r="AQ105" s="189"/>
      <c r="AR105" s="187"/>
      <c r="AS105" s="188"/>
      <c r="AT105" s="186"/>
      <c r="AU105" s="187"/>
      <c r="AV105" s="187"/>
      <c r="AW105" s="187"/>
      <c r="AX105" s="191"/>
      <c r="AY105" s="187"/>
      <c r="AZ105" s="187"/>
      <c r="BA105" s="188"/>
    </row>
    <row r="106" spans="2:53" ht="12.75">
      <c r="B106" s="498"/>
      <c r="C106" s="486" t="s">
        <v>203</v>
      </c>
      <c r="D106" s="133" t="s">
        <v>373</v>
      </c>
      <c r="E106" s="133" t="s">
        <v>374</v>
      </c>
      <c r="F106" s="141" t="s">
        <v>374</v>
      </c>
      <c r="G106" s="186">
        <f>SUM(T106:V106)</f>
        <v>0</v>
      </c>
      <c r="H106" s="187">
        <f>SUM(W106:AA106)</f>
        <v>0</v>
      </c>
      <c r="I106" s="188">
        <f>SUM(G106:H106)</f>
        <v>0</v>
      </c>
      <c r="J106" s="189">
        <f>SUM(AB106:AC106)</f>
        <v>0</v>
      </c>
      <c r="K106" s="190">
        <f>SUM(AD106:AO106)</f>
        <v>0</v>
      </c>
      <c r="L106" s="191">
        <f>SUM(AP106:AS106)</f>
        <v>0</v>
      </c>
      <c r="M106" s="190">
        <f>SUM(I106:L106)</f>
        <v>0</v>
      </c>
      <c r="N106" s="191">
        <f aca="true" t="shared" si="108" ref="N106:Q107">AT106+AX106</f>
        <v>0</v>
      </c>
      <c r="O106" s="187">
        <f t="shared" si="108"/>
        <v>0</v>
      </c>
      <c r="P106" s="187">
        <f t="shared" si="108"/>
        <v>0</v>
      </c>
      <c r="Q106" s="192">
        <f t="shared" si="108"/>
        <v>0</v>
      </c>
      <c r="R106" s="190">
        <f>SUM(N106:Q106)</f>
        <v>0</v>
      </c>
      <c r="S106" s="190">
        <f>M106+R106</f>
        <v>0</v>
      </c>
      <c r="T106" s="191"/>
      <c r="U106" s="187"/>
      <c r="V106" s="187"/>
      <c r="W106" s="187"/>
      <c r="X106" s="187"/>
      <c r="Y106" s="187"/>
      <c r="Z106" s="187"/>
      <c r="AA106" s="188"/>
      <c r="AB106" s="186"/>
      <c r="AC106" s="188"/>
      <c r="AD106" s="191"/>
      <c r="AE106" s="187"/>
      <c r="AF106" s="187"/>
      <c r="AG106" s="187"/>
      <c r="AH106" s="187"/>
      <c r="AI106" s="187"/>
      <c r="AJ106" s="191"/>
      <c r="AK106" s="187"/>
      <c r="AL106" s="187"/>
      <c r="AM106" s="187"/>
      <c r="AN106" s="187"/>
      <c r="AO106" s="192"/>
      <c r="AP106" s="186"/>
      <c r="AQ106" s="189"/>
      <c r="AR106" s="187"/>
      <c r="AS106" s="188"/>
      <c r="AT106" s="186"/>
      <c r="AU106" s="187"/>
      <c r="AV106" s="187"/>
      <c r="AW106" s="187"/>
      <c r="AX106" s="191"/>
      <c r="AY106" s="187"/>
      <c r="AZ106" s="187"/>
      <c r="BA106" s="188"/>
    </row>
    <row r="107" spans="2:53" ht="12.75">
      <c r="B107" s="498"/>
      <c r="C107" s="486"/>
      <c r="D107" s="133" t="s">
        <v>119</v>
      </c>
      <c r="E107" s="133" t="s">
        <v>375</v>
      </c>
      <c r="F107" s="141" t="s">
        <v>375</v>
      </c>
      <c r="G107" s="186">
        <f>SUM(T107:V107)</f>
        <v>0</v>
      </c>
      <c r="H107" s="187">
        <f>SUM(W107:AA107)</f>
        <v>0</v>
      </c>
      <c r="I107" s="188">
        <f>SUM(G107:H107)</f>
        <v>0</v>
      </c>
      <c r="J107" s="189">
        <f>SUM(AB107:AC107)</f>
        <v>0</v>
      </c>
      <c r="K107" s="190">
        <f>SUM(AD107:AO107)</f>
        <v>0</v>
      </c>
      <c r="L107" s="191">
        <f>SUM(AP107:AS107)</f>
        <v>0</v>
      </c>
      <c r="M107" s="190">
        <f>SUM(I107:L107)</f>
        <v>0</v>
      </c>
      <c r="N107" s="191">
        <f t="shared" si="108"/>
        <v>0</v>
      </c>
      <c r="O107" s="187">
        <f t="shared" si="108"/>
        <v>0</v>
      </c>
      <c r="P107" s="187">
        <f t="shared" si="108"/>
        <v>0</v>
      </c>
      <c r="Q107" s="192">
        <f t="shared" si="108"/>
        <v>0</v>
      </c>
      <c r="R107" s="190">
        <f>SUM(N107:Q107)</f>
        <v>0</v>
      </c>
      <c r="S107" s="190">
        <f>M107+R107</f>
        <v>0</v>
      </c>
      <c r="T107" s="191"/>
      <c r="U107" s="187"/>
      <c r="V107" s="187"/>
      <c r="W107" s="187"/>
      <c r="X107" s="187"/>
      <c r="Y107" s="187"/>
      <c r="Z107" s="187"/>
      <c r="AA107" s="188"/>
      <c r="AB107" s="186"/>
      <c r="AC107" s="188"/>
      <c r="AD107" s="191"/>
      <c r="AE107" s="187"/>
      <c r="AF107" s="187"/>
      <c r="AG107" s="187"/>
      <c r="AH107" s="187"/>
      <c r="AI107" s="187"/>
      <c r="AJ107" s="191"/>
      <c r="AK107" s="187"/>
      <c r="AL107" s="187"/>
      <c r="AM107" s="187"/>
      <c r="AN107" s="187"/>
      <c r="AO107" s="192"/>
      <c r="AP107" s="186"/>
      <c r="AQ107" s="189"/>
      <c r="AR107" s="187"/>
      <c r="AS107" s="188"/>
      <c r="AT107" s="186"/>
      <c r="AU107" s="187"/>
      <c r="AV107" s="187"/>
      <c r="AW107" s="187"/>
      <c r="AX107" s="191"/>
      <c r="AY107" s="187"/>
      <c r="AZ107" s="187"/>
      <c r="BA107" s="188"/>
    </row>
    <row r="108" spans="2:53" ht="12.75">
      <c r="B108" s="498"/>
      <c r="C108" s="486"/>
      <c r="D108" s="134" t="s">
        <v>342</v>
      </c>
      <c r="E108" s="134"/>
      <c r="F108" s="135"/>
      <c r="G108" s="193">
        <f>SUM(G106:G107)</f>
        <v>0</v>
      </c>
      <c r="H108" s="194">
        <f aca="true" t="shared" si="109" ref="H108:S108">SUM(H106:H107)</f>
        <v>0</v>
      </c>
      <c r="I108" s="195">
        <f t="shared" si="109"/>
        <v>0</v>
      </c>
      <c r="J108" s="196">
        <f t="shared" si="109"/>
        <v>0</v>
      </c>
      <c r="K108" s="197">
        <f t="shared" si="109"/>
        <v>0</v>
      </c>
      <c r="L108" s="198">
        <f t="shared" si="109"/>
        <v>0</v>
      </c>
      <c r="M108" s="197">
        <f t="shared" si="109"/>
        <v>0</v>
      </c>
      <c r="N108" s="198">
        <f t="shared" si="109"/>
        <v>0</v>
      </c>
      <c r="O108" s="194">
        <f t="shared" si="109"/>
        <v>0</v>
      </c>
      <c r="P108" s="194">
        <f t="shared" si="109"/>
        <v>0</v>
      </c>
      <c r="Q108" s="199">
        <f t="shared" si="109"/>
        <v>0</v>
      </c>
      <c r="R108" s="197">
        <f t="shared" si="109"/>
        <v>0</v>
      </c>
      <c r="S108" s="197">
        <f t="shared" si="109"/>
        <v>0</v>
      </c>
      <c r="T108" s="191"/>
      <c r="U108" s="187"/>
      <c r="V108" s="187"/>
      <c r="W108" s="187"/>
      <c r="X108" s="187"/>
      <c r="Y108" s="187"/>
      <c r="Z108" s="187"/>
      <c r="AA108" s="188"/>
      <c r="AB108" s="186"/>
      <c r="AC108" s="188"/>
      <c r="AD108" s="191"/>
      <c r="AE108" s="187"/>
      <c r="AF108" s="187"/>
      <c r="AG108" s="187"/>
      <c r="AH108" s="187"/>
      <c r="AI108" s="187"/>
      <c r="AJ108" s="191"/>
      <c r="AK108" s="187"/>
      <c r="AL108" s="187"/>
      <c r="AM108" s="187"/>
      <c r="AN108" s="187"/>
      <c r="AO108" s="192"/>
      <c r="AP108" s="186"/>
      <c r="AQ108" s="189"/>
      <c r="AR108" s="187"/>
      <c r="AS108" s="188"/>
      <c r="AT108" s="186"/>
      <c r="AU108" s="187"/>
      <c r="AV108" s="187"/>
      <c r="AW108" s="187"/>
      <c r="AX108" s="191"/>
      <c r="AY108" s="187"/>
      <c r="AZ108" s="187"/>
      <c r="BA108" s="188"/>
    </row>
    <row r="109" spans="2:53" ht="12.75">
      <c r="B109" s="498"/>
      <c r="C109" s="486" t="s">
        <v>204</v>
      </c>
      <c r="D109" s="133" t="s">
        <v>376</v>
      </c>
      <c r="E109" s="133" t="s">
        <v>377</v>
      </c>
      <c r="F109" s="141" t="s">
        <v>377</v>
      </c>
      <c r="G109" s="186">
        <f>SUM(T109:V109)</f>
        <v>0</v>
      </c>
      <c r="H109" s="187">
        <f>SUM(W109:AA109)</f>
        <v>0</v>
      </c>
      <c r="I109" s="188">
        <f>SUM(G109:H109)</f>
        <v>0</v>
      </c>
      <c r="J109" s="189">
        <f>SUM(AB109:AC109)</f>
        <v>0</v>
      </c>
      <c r="K109" s="190">
        <f>SUM(AD109:AO109)</f>
        <v>0</v>
      </c>
      <c r="L109" s="191">
        <f>SUM(AP109:AS109)</f>
        <v>0</v>
      </c>
      <c r="M109" s="190">
        <f>SUM(I109:L109)</f>
        <v>0</v>
      </c>
      <c r="N109" s="191">
        <f aca="true" t="shared" si="110" ref="N109:Q113">AT109+AX109</f>
        <v>0</v>
      </c>
      <c r="O109" s="187">
        <f t="shared" si="110"/>
        <v>0</v>
      </c>
      <c r="P109" s="187">
        <f t="shared" si="110"/>
        <v>0</v>
      </c>
      <c r="Q109" s="192">
        <f t="shared" si="110"/>
        <v>0</v>
      </c>
      <c r="R109" s="190">
        <f>SUM(N109:Q109)</f>
        <v>0</v>
      </c>
      <c r="S109" s="190">
        <f>M109+R109</f>
        <v>0</v>
      </c>
      <c r="T109" s="191"/>
      <c r="U109" s="187"/>
      <c r="V109" s="187"/>
      <c r="W109" s="187"/>
      <c r="X109" s="187"/>
      <c r="Y109" s="187"/>
      <c r="Z109" s="187"/>
      <c r="AA109" s="188"/>
      <c r="AB109" s="186"/>
      <c r="AC109" s="188"/>
      <c r="AD109" s="191"/>
      <c r="AE109" s="187"/>
      <c r="AF109" s="187"/>
      <c r="AG109" s="187"/>
      <c r="AH109" s="187"/>
      <c r="AI109" s="187"/>
      <c r="AJ109" s="191"/>
      <c r="AK109" s="187"/>
      <c r="AL109" s="187"/>
      <c r="AM109" s="187"/>
      <c r="AN109" s="187"/>
      <c r="AO109" s="192"/>
      <c r="AP109" s="186"/>
      <c r="AQ109" s="189"/>
      <c r="AR109" s="187"/>
      <c r="AS109" s="188"/>
      <c r="AT109" s="186"/>
      <c r="AU109" s="187"/>
      <c r="AV109" s="187"/>
      <c r="AW109" s="187"/>
      <c r="AX109" s="191"/>
      <c r="AY109" s="187"/>
      <c r="AZ109" s="187"/>
      <c r="BA109" s="188"/>
    </row>
    <row r="110" spans="2:53" ht="12.75">
      <c r="B110" s="498"/>
      <c r="C110" s="486"/>
      <c r="D110" s="133" t="s">
        <v>378</v>
      </c>
      <c r="E110" s="133" t="s">
        <v>379</v>
      </c>
      <c r="F110" s="141" t="s">
        <v>379</v>
      </c>
      <c r="G110" s="186">
        <f>SUM(T110:V110)</f>
        <v>0</v>
      </c>
      <c r="H110" s="187">
        <f>SUM(W110:AA110)</f>
        <v>0</v>
      </c>
      <c r="I110" s="188">
        <f>SUM(G110:H110)</f>
        <v>0</v>
      </c>
      <c r="J110" s="189">
        <f>SUM(AB110:AC110)</f>
        <v>0</v>
      </c>
      <c r="K110" s="190">
        <f>SUM(AD110:AO110)</f>
        <v>0</v>
      </c>
      <c r="L110" s="191">
        <f>SUM(AP110:AS110)</f>
        <v>0</v>
      </c>
      <c r="M110" s="190">
        <f>SUM(I110:L110)</f>
        <v>0</v>
      </c>
      <c r="N110" s="191">
        <f t="shared" si="110"/>
        <v>0</v>
      </c>
      <c r="O110" s="187">
        <f t="shared" si="110"/>
        <v>0</v>
      </c>
      <c r="P110" s="187">
        <f t="shared" si="110"/>
        <v>0</v>
      </c>
      <c r="Q110" s="192">
        <f t="shared" si="110"/>
        <v>0</v>
      </c>
      <c r="R110" s="190">
        <f>SUM(N110:Q110)</f>
        <v>0</v>
      </c>
      <c r="S110" s="190">
        <f>M110+R110</f>
        <v>0</v>
      </c>
      <c r="T110" s="191"/>
      <c r="U110" s="187"/>
      <c r="V110" s="187"/>
      <c r="W110" s="187"/>
      <c r="X110" s="187"/>
      <c r="Y110" s="187"/>
      <c r="Z110" s="187"/>
      <c r="AA110" s="188"/>
      <c r="AB110" s="186"/>
      <c r="AC110" s="188"/>
      <c r="AD110" s="191"/>
      <c r="AE110" s="187"/>
      <c r="AF110" s="187"/>
      <c r="AG110" s="187"/>
      <c r="AH110" s="187"/>
      <c r="AI110" s="187"/>
      <c r="AJ110" s="191"/>
      <c r="AK110" s="187"/>
      <c r="AL110" s="187"/>
      <c r="AM110" s="187"/>
      <c r="AN110" s="187"/>
      <c r="AO110" s="192"/>
      <c r="AP110" s="186"/>
      <c r="AQ110" s="189"/>
      <c r="AR110" s="187"/>
      <c r="AS110" s="188"/>
      <c r="AT110" s="186"/>
      <c r="AU110" s="187"/>
      <c r="AV110" s="187"/>
      <c r="AW110" s="187"/>
      <c r="AX110" s="191"/>
      <c r="AY110" s="187"/>
      <c r="AZ110" s="187"/>
      <c r="BA110" s="188"/>
    </row>
    <row r="111" spans="2:53" ht="12.75">
      <c r="B111" s="498"/>
      <c r="C111" s="486"/>
      <c r="D111" s="133" t="s">
        <v>380</v>
      </c>
      <c r="E111" s="133" t="s">
        <v>381</v>
      </c>
      <c r="F111" s="141" t="s">
        <v>381</v>
      </c>
      <c r="G111" s="186">
        <f>SUM(T111:V111)</f>
        <v>0</v>
      </c>
      <c r="H111" s="187">
        <f>SUM(W111:AA111)</f>
        <v>0</v>
      </c>
      <c r="I111" s="188">
        <f>SUM(G111:H111)</f>
        <v>0</v>
      </c>
      <c r="J111" s="189">
        <f>SUM(AB111:AC111)</f>
        <v>0</v>
      </c>
      <c r="K111" s="190">
        <f>SUM(AD111:AO111)</f>
        <v>0</v>
      </c>
      <c r="L111" s="191">
        <f>SUM(AP111:AS111)</f>
        <v>0</v>
      </c>
      <c r="M111" s="190">
        <f>SUM(I111:L111)</f>
        <v>0</v>
      </c>
      <c r="N111" s="191">
        <f t="shared" si="110"/>
        <v>0</v>
      </c>
      <c r="O111" s="187">
        <f t="shared" si="110"/>
        <v>0</v>
      </c>
      <c r="P111" s="187">
        <f t="shared" si="110"/>
        <v>0</v>
      </c>
      <c r="Q111" s="192">
        <f t="shared" si="110"/>
        <v>0</v>
      </c>
      <c r="R111" s="190">
        <f>SUM(N111:Q111)</f>
        <v>0</v>
      </c>
      <c r="S111" s="190">
        <f>M111+R111</f>
        <v>0</v>
      </c>
      <c r="T111" s="191"/>
      <c r="U111" s="187"/>
      <c r="V111" s="187"/>
      <c r="W111" s="187"/>
      <c r="X111" s="187"/>
      <c r="Y111" s="187"/>
      <c r="Z111" s="187"/>
      <c r="AA111" s="188"/>
      <c r="AB111" s="186"/>
      <c r="AC111" s="188"/>
      <c r="AD111" s="191"/>
      <c r="AE111" s="187"/>
      <c r="AF111" s="187"/>
      <c r="AG111" s="187"/>
      <c r="AH111" s="187"/>
      <c r="AI111" s="187"/>
      <c r="AJ111" s="191"/>
      <c r="AK111" s="187"/>
      <c r="AL111" s="187"/>
      <c r="AM111" s="187"/>
      <c r="AN111" s="187"/>
      <c r="AO111" s="192"/>
      <c r="AP111" s="186"/>
      <c r="AQ111" s="189"/>
      <c r="AR111" s="187"/>
      <c r="AS111" s="188"/>
      <c r="AT111" s="186"/>
      <c r="AU111" s="187"/>
      <c r="AV111" s="187"/>
      <c r="AW111" s="187"/>
      <c r="AX111" s="191"/>
      <c r="AY111" s="187"/>
      <c r="AZ111" s="187"/>
      <c r="BA111" s="188"/>
    </row>
    <row r="112" spans="2:53" ht="12.75">
      <c r="B112" s="498"/>
      <c r="C112" s="486"/>
      <c r="D112" s="133" t="s">
        <v>382</v>
      </c>
      <c r="E112" s="133" t="s">
        <v>383</v>
      </c>
      <c r="F112" s="141" t="s">
        <v>383</v>
      </c>
      <c r="G112" s="186">
        <f>SUM(T112:V112)</f>
        <v>0</v>
      </c>
      <c r="H112" s="187">
        <f>SUM(W112:AA112)</f>
        <v>0</v>
      </c>
      <c r="I112" s="188">
        <f>SUM(G112:H112)</f>
        <v>0</v>
      </c>
      <c r="J112" s="189">
        <f>SUM(AB112:AC112)</f>
        <v>0</v>
      </c>
      <c r="K112" s="190">
        <f>SUM(AD112:AO112)</f>
        <v>0</v>
      </c>
      <c r="L112" s="191">
        <f>SUM(AP112:AS112)</f>
        <v>0</v>
      </c>
      <c r="M112" s="190">
        <f>SUM(I112:L112)</f>
        <v>0</v>
      </c>
      <c r="N112" s="191">
        <f t="shared" si="110"/>
        <v>0</v>
      </c>
      <c r="O112" s="187">
        <f t="shared" si="110"/>
        <v>0</v>
      </c>
      <c r="P112" s="187">
        <f t="shared" si="110"/>
        <v>0</v>
      </c>
      <c r="Q112" s="192">
        <f t="shared" si="110"/>
        <v>0</v>
      </c>
      <c r="R112" s="190">
        <f>SUM(N112:Q112)</f>
        <v>0</v>
      </c>
      <c r="S112" s="190">
        <f>M112+R112</f>
        <v>0</v>
      </c>
      <c r="T112" s="191"/>
      <c r="U112" s="187"/>
      <c r="V112" s="187"/>
      <c r="W112" s="187"/>
      <c r="X112" s="187"/>
      <c r="Y112" s="187"/>
      <c r="Z112" s="187"/>
      <c r="AA112" s="188"/>
      <c r="AB112" s="186"/>
      <c r="AC112" s="188"/>
      <c r="AD112" s="191"/>
      <c r="AE112" s="187"/>
      <c r="AF112" s="187"/>
      <c r="AG112" s="187"/>
      <c r="AH112" s="187"/>
      <c r="AI112" s="187"/>
      <c r="AJ112" s="191"/>
      <c r="AK112" s="187"/>
      <c r="AL112" s="187"/>
      <c r="AM112" s="187"/>
      <c r="AN112" s="187"/>
      <c r="AO112" s="192"/>
      <c r="AP112" s="186"/>
      <c r="AQ112" s="189"/>
      <c r="AR112" s="187"/>
      <c r="AS112" s="188"/>
      <c r="AT112" s="186"/>
      <c r="AU112" s="187"/>
      <c r="AV112" s="187"/>
      <c r="AW112" s="187"/>
      <c r="AX112" s="191"/>
      <c r="AY112" s="187"/>
      <c r="AZ112" s="187"/>
      <c r="BA112" s="188"/>
    </row>
    <row r="113" spans="2:53" ht="12.75">
      <c r="B113" s="498"/>
      <c r="C113" s="486"/>
      <c r="D113" s="133" t="s">
        <v>119</v>
      </c>
      <c r="E113" s="133" t="s">
        <v>384</v>
      </c>
      <c r="F113" s="141" t="s">
        <v>384</v>
      </c>
      <c r="G113" s="186">
        <f>SUM(T113:V113)</f>
        <v>0</v>
      </c>
      <c r="H113" s="187">
        <f>SUM(W113:AA113)</f>
        <v>0</v>
      </c>
      <c r="I113" s="188">
        <f>SUM(G113:H113)</f>
        <v>0</v>
      </c>
      <c r="J113" s="189">
        <f>SUM(AB113:AC113)</f>
        <v>0</v>
      </c>
      <c r="K113" s="190">
        <f>SUM(AD113:AO113)</f>
        <v>0</v>
      </c>
      <c r="L113" s="191">
        <f>SUM(AP113:AS113)</f>
        <v>0</v>
      </c>
      <c r="M113" s="190">
        <f>SUM(I113:L113)</f>
        <v>0</v>
      </c>
      <c r="N113" s="191">
        <f t="shared" si="110"/>
        <v>0</v>
      </c>
      <c r="O113" s="187">
        <f t="shared" si="110"/>
        <v>0</v>
      </c>
      <c r="P113" s="187">
        <f t="shared" si="110"/>
        <v>0</v>
      </c>
      <c r="Q113" s="192">
        <f t="shared" si="110"/>
        <v>0</v>
      </c>
      <c r="R113" s="190">
        <f>SUM(N113:Q113)</f>
        <v>0</v>
      </c>
      <c r="S113" s="190">
        <f>M113+R113</f>
        <v>0</v>
      </c>
      <c r="T113" s="191"/>
      <c r="U113" s="187"/>
      <c r="V113" s="187"/>
      <c r="W113" s="187"/>
      <c r="X113" s="187"/>
      <c r="Y113" s="187"/>
      <c r="Z113" s="187"/>
      <c r="AA113" s="188"/>
      <c r="AB113" s="186"/>
      <c r="AC113" s="188"/>
      <c r="AD113" s="191"/>
      <c r="AE113" s="187"/>
      <c r="AF113" s="187"/>
      <c r="AG113" s="187"/>
      <c r="AH113" s="187"/>
      <c r="AI113" s="187"/>
      <c r="AJ113" s="191"/>
      <c r="AK113" s="187"/>
      <c r="AL113" s="187"/>
      <c r="AM113" s="187"/>
      <c r="AN113" s="187"/>
      <c r="AO113" s="192"/>
      <c r="AP113" s="186"/>
      <c r="AQ113" s="189"/>
      <c r="AR113" s="187"/>
      <c r="AS113" s="188"/>
      <c r="AT113" s="186"/>
      <c r="AU113" s="187"/>
      <c r="AV113" s="187"/>
      <c r="AW113" s="187"/>
      <c r="AX113" s="191"/>
      <c r="AY113" s="187"/>
      <c r="AZ113" s="187"/>
      <c r="BA113" s="188"/>
    </row>
    <row r="114" spans="2:53" ht="12.75">
      <c r="B114" s="498"/>
      <c r="C114" s="486"/>
      <c r="D114" s="134" t="s">
        <v>342</v>
      </c>
      <c r="E114" s="134"/>
      <c r="F114" s="135"/>
      <c r="G114" s="193">
        <f>SUM(G109:G113)</f>
        <v>0</v>
      </c>
      <c r="H114" s="194">
        <f aca="true" t="shared" si="111" ref="H114:S114">SUM(H109:H113)</f>
        <v>0</v>
      </c>
      <c r="I114" s="195">
        <f t="shared" si="111"/>
        <v>0</v>
      </c>
      <c r="J114" s="196">
        <f t="shared" si="111"/>
        <v>0</v>
      </c>
      <c r="K114" s="197">
        <f t="shared" si="111"/>
        <v>0</v>
      </c>
      <c r="L114" s="198">
        <f t="shared" si="111"/>
        <v>0</v>
      </c>
      <c r="M114" s="197">
        <f t="shared" si="111"/>
        <v>0</v>
      </c>
      <c r="N114" s="198">
        <f t="shared" si="111"/>
        <v>0</v>
      </c>
      <c r="O114" s="194">
        <f t="shared" si="111"/>
        <v>0</v>
      </c>
      <c r="P114" s="194">
        <f t="shared" si="111"/>
        <v>0</v>
      </c>
      <c r="Q114" s="199">
        <f t="shared" si="111"/>
        <v>0</v>
      </c>
      <c r="R114" s="197">
        <f t="shared" si="111"/>
        <v>0</v>
      </c>
      <c r="S114" s="197">
        <f t="shared" si="111"/>
        <v>0</v>
      </c>
      <c r="T114" s="191"/>
      <c r="U114" s="187"/>
      <c r="V114" s="187"/>
      <c r="W114" s="187"/>
      <c r="X114" s="187"/>
      <c r="Y114" s="187"/>
      <c r="Z114" s="187"/>
      <c r="AA114" s="188"/>
      <c r="AB114" s="186"/>
      <c r="AC114" s="188"/>
      <c r="AD114" s="191"/>
      <c r="AE114" s="187"/>
      <c r="AF114" s="187"/>
      <c r="AG114" s="187"/>
      <c r="AH114" s="187"/>
      <c r="AI114" s="187"/>
      <c r="AJ114" s="191"/>
      <c r="AK114" s="187"/>
      <c r="AL114" s="187"/>
      <c r="AM114" s="187"/>
      <c r="AN114" s="187"/>
      <c r="AO114" s="192"/>
      <c r="AP114" s="186"/>
      <c r="AQ114" s="189"/>
      <c r="AR114" s="187"/>
      <c r="AS114" s="188"/>
      <c r="AT114" s="186"/>
      <c r="AU114" s="187"/>
      <c r="AV114" s="187"/>
      <c r="AW114" s="187"/>
      <c r="AX114" s="191"/>
      <c r="AY114" s="187"/>
      <c r="AZ114" s="187"/>
      <c r="BA114" s="188"/>
    </row>
    <row r="115" spans="2:53" ht="12.75">
      <c r="B115" s="498"/>
      <c r="C115" s="490" t="s">
        <v>205</v>
      </c>
      <c r="D115" s="279" t="s">
        <v>385</v>
      </c>
      <c r="E115" s="136" t="s">
        <v>386</v>
      </c>
      <c r="F115" s="275" t="s">
        <v>386</v>
      </c>
      <c r="G115" s="186">
        <f>SUM(T115:V115)</f>
        <v>0</v>
      </c>
      <c r="H115" s="187">
        <f>SUM(W115:AA115)</f>
        <v>0</v>
      </c>
      <c r="I115" s="188">
        <f>SUM(G115:H115)</f>
        <v>0</v>
      </c>
      <c r="J115" s="189">
        <f>SUM(AB115:AC115)</f>
        <v>0</v>
      </c>
      <c r="K115" s="190">
        <f>SUM(AD115:AO115)</f>
        <v>0</v>
      </c>
      <c r="L115" s="191">
        <f>SUM(AP115:AS115)</f>
        <v>0</v>
      </c>
      <c r="M115" s="190">
        <f>SUM(I115:L115)</f>
        <v>0</v>
      </c>
      <c r="N115" s="191">
        <f aca="true" t="shared" si="112" ref="N115:Q116">AT115+AX115</f>
        <v>0</v>
      </c>
      <c r="O115" s="187">
        <f t="shared" si="112"/>
        <v>0</v>
      </c>
      <c r="P115" s="187">
        <f t="shared" si="112"/>
        <v>0</v>
      </c>
      <c r="Q115" s="192">
        <f t="shared" si="112"/>
        <v>0</v>
      </c>
      <c r="R115" s="190">
        <f>SUM(N115:Q115)</f>
        <v>0</v>
      </c>
      <c r="S115" s="190">
        <f>M115+R115</f>
        <v>0</v>
      </c>
      <c r="T115" s="191"/>
      <c r="U115" s="187"/>
      <c r="V115" s="187"/>
      <c r="W115" s="187"/>
      <c r="X115" s="187"/>
      <c r="Y115" s="187"/>
      <c r="Z115" s="187"/>
      <c r="AA115" s="188"/>
      <c r="AB115" s="186"/>
      <c r="AC115" s="188"/>
      <c r="AD115" s="191"/>
      <c r="AE115" s="187"/>
      <c r="AF115" s="187"/>
      <c r="AG115" s="187"/>
      <c r="AH115" s="187"/>
      <c r="AI115" s="187"/>
      <c r="AJ115" s="191"/>
      <c r="AK115" s="187"/>
      <c r="AL115" s="187"/>
      <c r="AM115" s="187"/>
      <c r="AN115" s="187"/>
      <c r="AO115" s="192"/>
      <c r="AP115" s="186"/>
      <c r="AQ115" s="189"/>
      <c r="AR115" s="187"/>
      <c r="AS115" s="188"/>
      <c r="AT115" s="186"/>
      <c r="AU115" s="187"/>
      <c r="AV115" s="187"/>
      <c r="AW115" s="187"/>
      <c r="AX115" s="191"/>
      <c r="AY115" s="187"/>
      <c r="AZ115" s="187"/>
      <c r="BA115" s="188"/>
    </row>
    <row r="116" spans="2:53" ht="12.75">
      <c r="B116" s="498"/>
      <c r="C116" s="490"/>
      <c r="D116" s="133" t="s">
        <v>119</v>
      </c>
      <c r="E116" s="136" t="s">
        <v>387</v>
      </c>
      <c r="F116" s="275" t="s">
        <v>387</v>
      </c>
      <c r="G116" s="186">
        <f>SUM(T116:V116)</f>
        <v>0</v>
      </c>
      <c r="H116" s="187">
        <f>SUM(W116:AA116)</f>
        <v>0</v>
      </c>
      <c r="I116" s="188">
        <f>SUM(G116:H116)</f>
        <v>0</v>
      </c>
      <c r="J116" s="189">
        <f>SUM(AB116:AC116)</f>
        <v>0</v>
      </c>
      <c r="K116" s="190">
        <f>SUM(AD116:AO116)</f>
        <v>0</v>
      </c>
      <c r="L116" s="191">
        <f>SUM(AP116:AS116)</f>
        <v>0</v>
      </c>
      <c r="M116" s="190">
        <f>SUM(I116:L116)</f>
        <v>0</v>
      </c>
      <c r="N116" s="191">
        <f t="shared" si="112"/>
        <v>0</v>
      </c>
      <c r="O116" s="187">
        <f t="shared" si="112"/>
        <v>0</v>
      </c>
      <c r="P116" s="187">
        <f t="shared" si="112"/>
        <v>0</v>
      </c>
      <c r="Q116" s="192">
        <f t="shared" si="112"/>
        <v>0</v>
      </c>
      <c r="R116" s="190">
        <f>SUM(N116:Q116)</f>
        <v>0</v>
      </c>
      <c r="S116" s="190">
        <f>M116+R116</f>
        <v>0</v>
      </c>
      <c r="T116" s="191"/>
      <c r="U116" s="187"/>
      <c r="V116" s="187"/>
      <c r="W116" s="187"/>
      <c r="X116" s="187"/>
      <c r="Y116" s="187"/>
      <c r="Z116" s="187"/>
      <c r="AA116" s="188"/>
      <c r="AB116" s="186"/>
      <c r="AC116" s="188"/>
      <c r="AD116" s="191"/>
      <c r="AE116" s="187"/>
      <c r="AF116" s="187"/>
      <c r="AG116" s="187"/>
      <c r="AH116" s="187"/>
      <c r="AI116" s="187"/>
      <c r="AJ116" s="191"/>
      <c r="AK116" s="187"/>
      <c r="AL116" s="187"/>
      <c r="AM116" s="187"/>
      <c r="AN116" s="187"/>
      <c r="AO116" s="192"/>
      <c r="AP116" s="186"/>
      <c r="AQ116" s="189"/>
      <c r="AR116" s="187"/>
      <c r="AS116" s="188"/>
      <c r="AT116" s="186"/>
      <c r="AU116" s="187"/>
      <c r="AV116" s="187"/>
      <c r="AW116" s="187"/>
      <c r="AX116" s="191"/>
      <c r="AY116" s="187"/>
      <c r="AZ116" s="187"/>
      <c r="BA116" s="188"/>
    </row>
    <row r="117" spans="2:53" ht="12.75">
      <c r="B117" s="498"/>
      <c r="C117" s="491"/>
      <c r="D117" s="106" t="s">
        <v>342</v>
      </c>
      <c r="E117" s="107"/>
      <c r="F117" s="151"/>
      <c r="G117" s="227">
        <f>SUM(G115:G116)</f>
        <v>0</v>
      </c>
      <c r="H117" s="228">
        <f aca="true" t="shared" si="113" ref="H117:S117">SUM(H115:H116)</f>
        <v>0</v>
      </c>
      <c r="I117" s="229">
        <f t="shared" si="113"/>
        <v>0</v>
      </c>
      <c r="J117" s="230">
        <f t="shared" si="113"/>
        <v>0</v>
      </c>
      <c r="K117" s="231">
        <f t="shared" si="113"/>
        <v>0</v>
      </c>
      <c r="L117" s="232">
        <f t="shared" si="113"/>
        <v>0</v>
      </c>
      <c r="M117" s="231">
        <f t="shared" si="113"/>
        <v>0</v>
      </c>
      <c r="N117" s="232">
        <f t="shared" si="113"/>
        <v>0</v>
      </c>
      <c r="O117" s="228">
        <f t="shared" si="113"/>
        <v>0</v>
      </c>
      <c r="P117" s="228">
        <f t="shared" si="113"/>
        <v>0</v>
      </c>
      <c r="Q117" s="233">
        <f t="shared" si="113"/>
        <v>0</v>
      </c>
      <c r="R117" s="231">
        <f t="shared" si="113"/>
        <v>0</v>
      </c>
      <c r="S117" s="231">
        <f t="shared" si="113"/>
        <v>0</v>
      </c>
      <c r="T117" s="191"/>
      <c r="U117" s="187"/>
      <c r="V117" s="187"/>
      <c r="W117" s="187"/>
      <c r="X117" s="187"/>
      <c r="Y117" s="187"/>
      <c r="Z117" s="187"/>
      <c r="AA117" s="188"/>
      <c r="AB117" s="186"/>
      <c r="AC117" s="188"/>
      <c r="AD117" s="191"/>
      <c r="AE117" s="187"/>
      <c r="AF117" s="187"/>
      <c r="AG117" s="187"/>
      <c r="AH117" s="187"/>
      <c r="AI117" s="187"/>
      <c r="AJ117" s="191"/>
      <c r="AK117" s="187"/>
      <c r="AL117" s="187"/>
      <c r="AM117" s="187"/>
      <c r="AN117" s="187"/>
      <c r="AO117" s="192"/>
      <c r="AP117" s="186"/>
      <c r="AQ117" s="189"/>
      <c r="AR117" s="187"/>
      <c r="AS117" s="188"/>
      <c r="AT117" s="186"/>
      <c r="AU117" s="187"/>
      <c r="AV117" s="187"/>
      <c r="AW117" s="187"/>
      <c r="AX117" s="191"/>
      <c r="AY117" s="187"/>
      <c r="AZ117" s="187"/>
      <c r="BA117" s="188"/>
    </row>
    <row r="118" spans="2:53" ht="12.75">
      <c r="B118" s="499"/>
      <c r="C118" s="128" t="s">
        <v>206</v>
      </c>
      <c r="D118" s="129"/>
      <c r="E118" s="130"/>
      <c r="F118" s="137"/>
      <c r="G118" s="214">
        <f>SUM(G89,G97,G105,G108,G114,G117)</f>
        <v>0</v>
      </c>
      <c r="H118" s="215">
        <f aca="true" t="shared" si="114" ref="H118:S118">SUM(H89,H97,H105,H108,H114,H117)</f>
        <v>0</v>
      </c>
      <c r="I118" s="216">
        <f t="shared" si="114"/>
        <v>0</v>
      </c>
      <c r="J118" s="217">
        <f t="shared" si="114"/>
        <v>0</v>
      </c>
      <c r="K118" s="218">
        <f t="shared" si="114"/>
        <v>0</v>
      </c>
      <c r="L118" s="219">
        <f t="shared" si="114"/>
        <v>0</v>
      </c>
      <c r="M118" s="218">
        <f t="shared" si="114"/>
        <v>0</v>
      </c>
      <c r="N118" s="219">
        <f t="shared" si="114"/>
        <v>0</v>
      </c>
      <c r="O118" s="215">
        <f t="shared" si="114"/>
        <v>0</v>
      </c>
      <c r="P118" s="215">
        <f t="shared" si="114"/>
        <v>0</v>
      </c>
      <c r="Q118" s="220">
        <f t="shared" si="114"/>
        <v>0</v>
      </c>
      <c r="R118" s="218">
        <f t="shared" si="114"/>
        <v>0</v>
      </c>
      <c r="S118" s="218">
        <f t="shared" si="114"/>
        <v>0</v>
      </c>
      <c r="T118" s="221"/>
      <c r="U118" s="222"/>
      <c r="V118" s="222"/>
      <c r="W118" s="222"/>
      <c r="X118" s="222"/>
      <c r="Y118" s="222"/>
      <c r="Z118" s="222"/>
      <c r="AA118" s="223"/>
      <c r="AB118" s="224"/>
      <c r="AC118" s="223"/>
      <c r="AD118" s="221"/>
      <c r="AE118" s="222"/>
      <c r="AF118" s="222"/>
      <c r="AG118" s="222"/>
      <c r="AH118" s="222"/>
      <c r="AI118" s="222"/>
      <c r="AJ118" s="221"/>
      <c r="AK118" s="222"/>
      <c r="AL118" s="222"/>
      <c r="AM118" s="222"/>
      <c r="AN118" s="222"/>
      <c r="AO118" s="225"/>
      <c r="AP118" s="224"/>
      <c r="AQ118" s="226"/>
      <c r="AR118" s="222"/>
      <c r="AS118" s="223"/>
      <c r="AT118" s="224"/>
      <c r="AU118" s="222"/>
      <c r="AV118" s="222"/>
      <c r="AW118" s="222"/>
      <c r="AX118" s="221"/>
      <c r="AY118" s="222"/>
      <c r="AZ118" s="222"/>
      <c r="BA118" s="223"/>
    </row>
    <row r="119" spans="2:53" ht="12.75">
      <c r="B119" s="492" t="s">
        <v>207</v>
      </c>
      <c r="C119" s="494" t="s">
        <v>208</v>
      </c>
      <c r="D119" s="131" t="s">
        <v>388</v>
      </c>
      <c r="E119" s="131" t="s">
        <v>389</v>
      </c>
      <c r="F119" s="276" t="s">
        <v>389</v>
      </c>
      <c r="G119" s="179">
        <f>SUM(T119:V119)</f>
        <v>0</v>
      </c>
      <c r="H119" s="180">
        <f>SUM(W119:AA119)</f>
        <v>0</v>
      </c>
      <c r="I119" s="181">
        <f>SUM(G119:H119)</f>
        <v>0</v>
      </c>
      <c r="J119" s="182">
        <f>SUM(AB119:AC119)</f>
        <v>0</v>
      </c>
      <c r="K119" s="183">
        <f>SUM(AD119:AO119)</f>
        <v>0</v>
      </c>
      <c r="L119" s="184">
        <f>SUM(AP119:AS119)</f>
        <v>0</v>
      </c>
      <c r="M119" s="183">
        <f>SUM(I119:L119)</f>
        <v>0</v>
      </c>
      <c r="N119" s="184">
        <f aca="true" t="shared" si="115" ref="N119:Q122">AT119+AX119</f>
        <v>0</v>
      </c>
      <c r="O119" s="180">
        <f t="shared" si="115"/>
        <v>0</v>
      </c>
      <c r="P119" s="180">
        <f t="shared" si="115"/>
        <v>0</v>
      </c>
      <c r="Q119" s="185">
        <f t="shared" si="115"/>
        <v>0</v>
      </c>
      <c r="R119" s="183">
        <f>SUM(N119:Q119)</f>
        <v>0</v>
      </c>
      <c r="S119" s="183">
        <f>M119+R119</f>
        <v>0</v>
      </c>
      <c r="T119" s="184"/>
      <c r="U119" s="180"/>
      <c r="V119" s="180"/>
      <c r="W119" s="180"/>
      <c r="X119" s="180"/>
      <c r="Y119" s="180"/>
      <c r="Z119" s="180"/>
      <c r="AA119" s="181"/>
      <c r="AB119" s="179"/>
      <c r="AC119" s="181"/>
      <c r="AD119" s="184"/>
      <c r="AE119" s="180"/>
      <c r="AF119" s="180"/>
      <c r="AG119" s="180"/>
      <c r="AH119" s="180"/>
      <c r="AI119" s="180"/>
      <c r="AJ119" s="184"/>
      <c r="AK119" s="180"/>
      <c r="AL119" s="180"/>
      <c r="AM119" s="180"/>
      <c r="AN119" s="180"/>
      <c r="AO119" s="185"/>
      <c r="AP119" s="179"/>
      <c r="AQ119" s="182"/>
      <c r="AR119" s="180"/>
      <c r="AS119" s="181"/>
      <c r="AT119" s="179"/>
      <c r="AU119" s="180"/>
      <c r="AV119" s="180"/>
      <c r="AW119" s="180"/>
      <c r="AX119" s="184"/>
      <c r="AY119" s="180"/>
      <c r="AZ119" s="180"/>
      <c r="BA119" s="181"/>
    </row>
    <row r="120" spans="2:53" ht="12.75">
      <c r="B120" s="493"/>
      <c r="C120" s="495"/>
      <c r="D120" s="133" t="s">
        <v>388</v>
      </c>
      <c r="E120" s="133" t="s">
        <v>390</v>
      </c>
      <c r="F120" s="277" t="s">
        <v>390</v>
      </c>
      <c r="G120" s="186">
        <f>SUM(T120:V120)</f>
        <v>0</v>
      </c>
      <c r="H120" s="187">
        <f>SUM(W120:AA120)</f>
        <v>0</v>
      </c>
      <c r="I120" s="188">
        <f>SUM(G120:H120)</f>
        <v>0</v>
      </c>
      <c r="J120" s="189">
        <f>SUM(AB120:AC120)</f>
        <v>0</v>
      </c>
      <c r="K120" s="190">
        <f>SUM(AD120:AO120)</f>
        <v>0</v>
      </c>
      <c r="L120" s="191">
        <f>SUM(AP120:AS120)</f>
        <v>0</v>
      </c>
      <c r="M120" s="190">
        <f>SUM(I120:L120)</f>
        <v>0</v>
      </c>
      <c r="N120" s="191">
        <f>AT120+AX120</f>
        <v>0</v>
      </c>
      <c r="O120" s="187">
        <f>AU120+AY120</f>
        <v>0</v>
      </c>
      <c r="P120" s="187">
        <f>AV120+AZ120</f>
        <v>0</v>
      </c>
      <c r="Q120" s="192">
        <f>AW120+BA120</f>
        <v>0</v>
      </c>
      <c r="R120" s="190">
        <f>SUM(N120:Q120)</f>
        <v>0</v>
      </c>
      <c r="S120" s="190">
        <f>M120+R120</f>
        <v>0</v>
      </c>
      <c r="T120" s="191"/>
      <c r="U120" s="187"/>
      <c r="V120" s="187"/>
      <c r="W120" s="187"/>
      <c r="X120" s="187"/>
      <c r="Y120" s="187"/>
      <c r="Z120" s="187"/>
      <c r="AA120" s="188"/>
      <c r="AB120" s="186"/>
      <c r="AC120" s="188"/>
      <c r="AD120" s="191"/>
      <c r="AE120" s="187"/>
      <c r="AF120" s="187"/>
      <c r="AG120" s="187"/>
      <c r="AH120" s="187"/>
      <c r="AI120" s="187"/>
      <c r="AJ120" s="191"/>
      <c r="AK120" s="187"/>
      <c r="AL120" s="187"/>
      <c r="AM120" s="187"/>
      <c r="AN120" s="187"/>
      <c r="AO120" s="192"/>
      <c r="AP120" s="186"/>
      <c r="AQ120" s="189"/>
      <c r="AR120" s="187"/>
      <c r="AS120" s="188"/>
      <c r="AT120" s="186"/>
      <c r="AU120" s="187"/>
      <c r="AV120" s="187"/>
      <c r="AW120" s="187"/>
      <c r="AX120" s="191"/>
      <c r="AY120" s="187"/>
      <c r="AZ120" s="187"/>
      <c r="BA120" s="188"/>
    </row>
    <row r="121" spans="2:53" ht="12.75">
      <c r="B121" s="493"/>
      <c r="C121" s="486"/>
      <c r="D121" s="133" t="s">
        <v>391</v>
      </c>
      <c r="E121" s="133" t="s">
        <v>392</v>
      </c>
      <c r="F121" s="277" t="s">
        <v>392</v>
      </c>
      <c r="G121" s="186">
        <f>SUM(T121:V121)</f>
        <v>0</v>
      </c>
      <c r="H121" s="187">
        <f>SUM(W121:AA121)</f>
        <v>0</v>
      </c>
      <c r="I121" s="188">
        <f>SUM(G121:H121)</f>
        <v>0</v>
      </c>
      <c r="J121" s="189">
        <f>SUM(AB121:AC121)</f>
        <v>0</v>
      </c>
      <c r="K121" s="190">
        <f>SUM(AD121:AO121)</f>
        <v>0</v>
      </c>
      <c r="L121" s="191">
        <f>SUM(AP121:AS121)</f>
        <v>0</v>
      </c>
      <c r="M121" s="190">
        <f>SUM(I121:L121)</f>
        <v>0</v>
      </c>
      <c r="N121" s="191">
        <f t="shared" si="115"/>
        <v>0</v>
      </c>
      <c r="O121" s="187">
        <f t="shared" si="115"/>
        <v>0</v>
      </c>
      <c r="P121" s="187">
        <f t="shared" si="115"/>
        <v>0</v>
      </c>
      <c r="Q121" s="192">
        <f t="shared" si="115"/>
        <v>0</v>
      </c>
      <c r="R121" s="190">
        <f>SUM(N121:Q121)</f>
        <v>0</v>
      </c>
      <c r="S121" s="190">
        <f>M121+R121</f>
        <v>0</v>
      </c>
      <c r="T121" s="191"/>
      <c r="U121" s="187"/>
      <c r="V121" s="187"/>
      <c r="W121" s="187"/>
      <c r="X121" s="187"/>
      <c r="Y121" s="187"/>
      <c r="Z121" s="187"/>
      <c r="AA121" s="188"/>
      <c r="AB121" s="186"/>
      <c r="AC121" s="188"/>
      <c r="AD121" s="191"/>
      <c r="AE121" s="187"/>
      <c r="AF121" s="187"/>
      <c r="AG121" s="187"/>
      <c r="AH121" s="187"/>
      <c r="AI121" s="187"/>
      <c r="AJ121" s="191"/>
      <c r="AK121" s="187"/>
      <c r="AL121" s="187"/>
      <c r="AM121" s="187"/>
      <c r="AN121" s="187"/>
      <c r="AO121" s="192"/>
      <c r="AP121" s="186"/>
      <c r="AQ121" s="189"/>
      <c r="AR121" s="187"/>
      <c r="AS121" s="188"/>
      <c r="AT121" s="186"/>
      <c r="AU121" s="187"/>
      <c r="AV121" s="187"/>
      <c r="AW121" s="187"/>
      <c r="AX121" s="191"/>
      <c r="AY121" s="187"/>
      <c r="AZ121" s="187"/>
      <c r="BA121" s="188"/>
    </row>
    <row r="122" spans="2:53" ht="12.75">
      <c r="B122" s="493"/>
      <c r="C122" s="496"/>
      <c r="D122" s="139" t="s">
        <v>119</v>
      </c>
      <c r="E122" s="139" t="s">
        <v>393</v>
      </c>
      <c r="F122" s="278" t="s">
        <v>393</v>
      </c>
      <c r="G122" s="207">
        <f>SUM(T122:V122)</f>
        <v>0</v>
      </c>
      <c r="H122" s="208">
        <f>SUM(W122:AA122)</f>
        <v>0</v>
      </c>
      <c r="I122" s="209">
        <f>SUM(G122:H122)</f>
        <v>0</v>
      </c>
      <c r="J122" s="210">
        <f>SUM(AB122:AC122)</f>
        <v>0</v>
      </c>
      <c r="K122" s="211">
        <f>SUM(AD122:AO122)</f>
        <v>0</v>
      </c>
      <c r="L122" s="212">
        <f>SUM(AP122:AS122)</f>
        <v>0</v>
      </c>
      <c r="M122" s="211">
        <f>SUM(I122:L122)</f>
        <v>0</v>
      </c>
      <c r="N122" s="212">
        <f t="shared" si="115"/>
        <v>0</v>
      </c>
      <c r="O122" s="208">
        <f t="shared" si="115"/>
        <v>0</v>
      </c>
      <c r="P122" s="208">
        <f t="shared" si="115"/>
        <v>0</v>
      </c>
      <c r="Q122" s="213">
        <f t="shared" si="115"/>
        <v>0</v>
      </c>
      <c r="R122" s="211">
        <f>SUM(N122:Q122)</f>
        <v>0</v>
      </c>
      <c r="S122" s="211">
        <f>M122+R122</f>
        <v>0</v>
      </c>
      <c r="T122" s="191"/>
      <c r="U122" s="187"/>
      <c r="V122" s="187"/>
      <c r="W122" s="187"/>
      <c r="X122" s="187"/>
      <c r="Y122" s="187"/>
      <c r="Z122" s="187"/>
      <c r="AA122" s="188"/>
      <c r="AB122" s="186"/>
      <c r="AC122" s="188"/>
      <c r="AD122" s="191"/>
      <c r="AE122" s="187"/>
      <c r="AF122" s="187"/>
      <c r="AG122" s="187"/>
      <c r="AH122" s="187"/>
      <c r="AI122" s="187"/>
      <c r="AJ122" s="191"/>
      <c r="AK122" s="187"/>
      <c r="AL122" s="187"/>
      <c r="AM122" s="187"/>
      <c r="AN122" s="187"/>
      <c r="AO122" s="192"/>
      <c r="AP122" s="186"/>
      <c r="AQ122" s="189"/>
      <c r="AR122" s="187"/>
      <c r="AS122" s="188"/>
      <c r="AT122" s="186"/>
      <c r="AU122" s="187"/>
      <c r="AV122" s="187"/>
      <c r="AW122" s="187"/>
      <c r="AX122" s="191"/>
      <c r="AY122" s="187"/>
      <c r="AZ122" s="187"/>
      <c r="BA122" s="188"/>
    </row>
    <row r="123" spans="2:53" ht="12.75">
      <c r="B123" s="493"/>
      <c r="C123" s="128" t="s">
        <v>209</v>
      </c>
      <c r="D123" s="129"/>
      <c r="E123" s="130"/>
      <c r="F123" s="130"/>
      <c r="G123" s="214">
        <f>SUM(G119:G122)</f>
        <v>0</v>
      </c>
      <c r="H123" s="215">
        <f aca="true" t="shared" si="116" ref="H123:S123">SUM(H119:H122)</f>
        <v>0</v>
      </c>
      <c r="I123" s="216">
        <f t="shared" si="116"/>
        <v>0</v>
      </c>
      <c r="J123" s="217">
        <f t="shared" si="116"/>
        <v>0</v>
      </c>
      <c r="K123" s="218">
        <f t="shared" si="116"/>
        <v>0</v>
      </c>
      <c r="L123" s="219">
        <f t="shared" si="116"/>
        <v>0</v>
      </c>
      <c r="M123" s="218">
        <f t="shared" si="116"/>
        <v>0</v>
      </c>
      <c r="N123" s="219">
        <f t="shared" si="116"/>
        <v>0</v>
      </c>
      <c r="O123" s="215">
        <f t="shared" si="116"/>
        <v>0</v>
      </c>
      <c r="P123" s="215">
        <f t="shared" si="116"/>
        <v>0</v>
      </c>
      <c r="Q123" s="220">
        <f t="shared" si="116"/>
        <v>0</v>
      </c>
      <c r="R123" s="218">
        <f t="shared" si="116"/>
        <v>0</v>
      </c>
      <c r="S123" s="218">
        <f t="shared" si="116"/>
        <v>0</v>
      </c>
      <c r="T123" s="221"/>
      <c r="U123" s="222"/>
      <c r="V123" s="222"/>
      <c r="W123" s="222"/>
      <c r="X123" s="222"/>
      <c r="Y123" s="222"/>
      <c r="Z123" s="222"/>
      <c r="AA123" s="223"/>
      <c r="AB123" s="224"/>
      <c r="AC123" s="223"/>
      <c r="AD123" s="221"/>
      <c r="AE123" s="222"/>
      <c r="AF123" s="222"/>
      <c r="AG123" s="222"/>
      <c r="AH123" s="222"/>
      <c r="AI123" s="222"/>
      <c r="AJ123" s="221"/>
      <c r="AK123" s="222"/>
      <c r="AL123" s="222"/>
      <c r="AM123" s="222"/>
      <c r="AN123" s="222"/>
      <c r="AO123" s="225"/>
      <c r="AP123" s="224"/>
      <c r="AQ123" s="226"/>
      <c r="AR123" s="222"/>
      <c r="AS123" s="223"/>
      <c r="AT123" s="224"/>
      <c r="AU123" s="222"/>
      <c r="AV123" s="222"/>
      <c r="AW123" s="222"/>
      <c r="AX123" s="221"/>
      <c r="AY123" s="222"/>
      <c r="AZ123" s="222"/>
      <c r="BA123" s="223"/>
    </row>
    <row r="124" spans="2:53" ht="12.75">
      <c r="B124" s="121" t="s">
        <v>210</v>
      </c>
      <c r="C124" s="122"/>
      <c r="D124" s="122"/>
      <c r="E124" s="122"/>
      <c r="F124" s="123"/>
      <c r="G124" s="234">
        <f>SUM(G118,G123)</f>
        <v>0</v>
      </c>
      <c r="H124" s="235">
        <f aca="true" t="shared" si="117" ref="H124:S124">SUM(H118,H123)</f>
        <v>0</v>
      </c>
      <c r="I124" s="236">
        <f t="shared" si="117"/>
        <v>0</v>
      </c>
      <c r="J124" s="237">
        <f t="shared" si="117"/>
        <v>0</v>
      </c>
      <c r="K124" s="238">
        <f t="shared" si="117"/>
        <v>0</v>
      </c>
      <c r="L124" s="239">
        <f t="shared" si="117"/>
        <v>0</v>
      </c>
      <c r="M124" s="238">
        <f t="shared" si="117"/>
        <v>0</v>
      </c>
      <c r="N124" s="239">
        <f t="shared" si="117"/>
        <v>0</v>
      </c>
      <c r="O124" s="235">
        <f t="shared" si="117"/>
        <v>0</v>
      </c>
      <c r="P124" s="235">
        <f t="shared" si="117"/>
        <v>0</v>
      </c>
      <c r="Q124" s="240">
        <f t="shared" si="117"/>
        <v>0</v>
      </c>
      <c r="R124" s="238">
        <f t="shared" si="117"/>
        <v>0</v>
      </c>
      <c r="S124" s="238">
        <f t="shared" si="117"/>
        <v>0</v>
      </c>
      <c r="T124" s="241"/>
      <c r="U124" s="242"/>
      <c r="V124" s="242"/>
      <c r="W124" s="242"/>
      <c r="X124" s="242"/>
      <c r="Y124" s="242"/>
      <c r="Z124" s="242"/>
      <c r="AA124" s="243"/>
      <c r="AB124" s="244"/>
      <c r="AC124" s="243"/>
      <c r="AD124" s="241"/>
      <c r="AE124" s="242"/>
      <c r="AF124" s="242"/>
      <c r="AG124" s="242"/>
      <c r="AH124" s="242"/>
      <c r="AI124" s="242"/>
      <c r="AJ124" s="241"/>
      <c r="AK124" s="242"/>
      <c r="AL124" s="242"/>
      <c r="AM124" s="242"/>
      <c r="AN124" s="242"/>
      <c r="AO124" s="245"/>
      <c r="AP124" s="244"/>
      <c r="AQ124" s="246"/>
      <c r="AR124" s="242"/>
      <c r="AS124" s="243"/>
      <c r="AT124" s="244"/>
      <c r="AU124" s="242"/>
      <c r="AV124" s="242"/>
      <c r="AW124" s="242"/>
      <c r="AX124" s="241"/>
      <c r="AY124" s="242"/>
      <c r="AZ124" s="242"/>
      <c r="BA124" s="243"/>
    </row>
    <row r="125" spans="1:53" ht="12.75">
      <c r="A125" s="67" t="s">
        <v>211</v>
      </c>
      <c r="B125" s="487" t="s">
        <v>212</v>
      </c>
      <c r="C125" s="140">
        <v>16</v>
      </c>
      <c r="D125" s="409" t="s">
        <v>559</v>
      </c>
      <c r="E125" s="140" t="s">
        <v>305</v>
      </c>
      <c r="F125" s="276" t="s">
        <v>305</v>
      </c>
      <c r="G125" s="179">
        <f aca="true" t="shared" si="118" ref="G125:G141">SUM(T125:V125)</f>
        <v>0</v>
      </c>
      <c r="H125" s="180">
        <f aca="true" t="shared" si="119" ref="H125:H141">SUM(W125:AA125)</f>
        <v>0</v>
      </c>
      <c r="I125" s="181">
        <f aca="true" t="shared" si="120" ref="I125:I141">SUM(G125:H125)</f>
        <v>0</v>
      </c>
      <c r="J125" s="182">
        <f aca="true" t="shared" si="121" ref="J125:J141">SUM(AB125:AC125)</f>
        <v>0</v>
      </c>
      <c r="K125" s="183">
        <f aca="true" t="shared" si="122" ref="K125:K141">SUM(AD125:AO125)</f>
        <v>0</v>
      </c>
      <c r="L125" s="184">
        <f aca="true" t="shared" si="123" ref="L125:L141">SUM(AP125:AS125)</f>
        <v>0</v>
      </c>
      <c r="M125" s="183">
        <f aca="true" t="shared" si="124" ref="M125:M141">SUM(I125:L125)</f>
        <v>0</v>
      </c>
      <c r="N125" s="184">
        <f aca="true" t="shared" si="125" ref="N125:N141">AT125+AX125</f>
        <v>0</v>
      </c>
      <c r="O125" s="180">
        <f aca="true" t="shared" si="126" ref="O125:O141">AU125+AY125</f>
        <v>0</v>
      </c>
      <c r="P125" s="180">
        <f aca="true" t="shared" si="127" ref="P125:P141">AV125+AZ125</f>
        <v>0</v>
      </c>
      <c r="Q125" s="185">
        <f aca="true" t="shared" si="128" ref="Q125:Q141">AW125+BA125</f>
        <v>0</v>
      </c>
      <c r="R125" s="183">
        <f aca="true" t="shared" si="129" ref="R125:R141">SUM(N125:Q125)</f>
        <v>0</v>
      </c>
      <c r="S125" s="183">
        <f aca="true" t="shared" si="130" ref="S125:S141">M125+R125</f>
        <v>0</v>
      </c>
      <c r="T125" s="184"/>
      <c r="U125" s="180"/>
      <c r="V125" s="180"/>
      <c r="W125" s="180"/>
      <c r="X125" s="180"/>
      <c r="Y125" s="180"/>
      <c r="Z125" s="180"/>
      <c r="AA125" s="181"/>
      <c r="AB125" s="179"/>
      <c r="AC125" s="181"/>
      <c r="AD125" s="184"/>
      <c r="AE125" s="180"/>
      <c r="AF125" s="180"/>
      <c r="AG125" s="180"/>
      <c r="AH125" s="180"/>
      <c r="AI125" s="180"/>
      <c r="AJ125" s="184"/>
      <c r="AK125" s="180"/>
      <c r="AL125" s="180"/>
      <c r="AM125" s="180"/>
      <c r="AN125" s="180"/>
      <c r="AO125" s="185"/>
      <c r="AP125" s="179"/>
      <c r="AQ125" s="182"/>
      <c r="AR125" s="180"/>
      <c r="AS125" s="181"/>
      <c r="AT125" s="179"/>
      <c r="AU125" s="180"/>
      <c r="AV125" s="180"/>
      <c r="AW125" s="180"/>
      <c r="AX125" s="184"/>
      <c r="AY125" s="180"/>
      <c r="AZ125" s="180"/>
      <c r="BA125" s="181"/>
    </row>
    <row r="126" spans="2:53" ht="12.75">
      <c r="B126" s="488"/>
      <c r="C126" s="141">
        <v>17</v>
      </c>
      <c r="D126" s="410" t="s">
        <v>560</v>
      </c>
      <c r="E126" s="141" t="s">
        <v>306</v>
      </c>
      <c r="F126" s="277" t="s">
        <v>306</v>
      </c>
      <c r="G126" s="186">
        <f t="shared" si="118"/>
        <v>0</v>
      </c>
      <c r="H126" s="187">
        <f t="shared" si="119"/>
        <v>0</v>
      </c>
      <c r="I126" s="188">
        <f t="shared" si="120"/>
        <v>0</v>
      </c>
      <c r="J126" s="189">
        <f t="shared" si="121"/>
        <v>0</v>
      </c>
      <c r="K126" s="190">
        <f t="shared" si="122"/>
        <v>0</v>
      </c>
      <c r="L126" s="191">
        <f t="shared" si="123"/>
        <v>0</v>
      </c>
      <c r="M126" s="190">
        <f t="shared" si="124"/>
        <v>0</v>
      </c>
      <c r="N126" s="191">
        <f t="shared" si="125"/>
        <v>0</v>
      </c>
      <c r="O126" s="187">
        <f t="shared" si="126"/>
        <v>0</v>
      </c>
      <c r="P126" s="187">
        <f t="shared" si="127"/>
        <v>0</v>
      </c>
      <c r="Q126" s="192">
        <f t="shared" si="128"/>
        <v>0</v>
      </c>
      <c r="R126" s="190">
        <f t="shared" si="129"/>
        <v>0</v>
      </c>
      <c r="S126" s="190">
        <f t="shared" si="130"/>
        <v>0</v>
      </c>
      <c r="T126" s="191"/>
      <c r="U126" s="187"/>
      <c r="V126" s="187"/>
      <c r="W126" s="187"/>
      <c r="X126" s="187"/>
      <c r="Y126" s="187"/>
      <c r="Z126" s="187"/>
      <c r="AA126" s="188"/>
      <c r="AB126" s="186"/>
      <c r="AC126" s="188"/>
      <c r="AD126" s="191"/>
      <c r="AE126" s="187"/>
      <c r="AF126" s="187"/>
      <c r="AG126" s="187"/>
      <c r="AH126" s="187"/>
      <c r="AI126" s="187"/>
      <c r="AJ126" s="191"/>
      <c r="AK126" s="187"/>
      <c r="AL126" s="187"/>
      <c r="AM126" s="187"/>
      <c r="AN126" s="187"/>
      <c r="AO126" s="192"/>
      <c r="AP126" s="186"/>
      <c r="AQ126" s="189"/>
      <c r="AR126" s="187"/>
      <c r="AS126" s="188"/>
      <c r="AT126" s="186"/>
      <c r="AU126" s="187"/>
      <c r="AV126" s="187"/>
      <c r="AW126" s="187"/>
      <c r="AX126" s="191"/>
      <c r="AY126" s="187"/>
      <c r="AZ126" s="187"/>
      <c r="BA126" s="188"/>
    </row>
    <row r="127" spans="2:53" ht="12.75">
      <c r="B127" s="488"/>
      <c r="C127" s="141">
        <v>2</v>
      </c>
      <c r="D127" s="410" t="s">
        <v>561</v>
      </c>
      <c r="E127" s="141" t="s">
        <v>307</v>
      </c>
      <c r="F127" s="277" t="s">
        <v>307</v>
      </c>
      <c r="G127" s="186">
        <f t="shared" si="118"/>
        <v>0</v>
      </c>
      <c r="H127" s="187">
        <f t="shared" si="119"/>
        <v>0</v>
      </c>
      <c r="I127" s="188">
        <f t="shared" si="120"/>
        <v>0</v>
      </c>
      <c r="J127" s="189">
        <f t="shared" si="121"/>
        <v>0</v>
      </c>
      <c r="K127" s="190">
        <f t="shared" si="122"/>
        <v>0</v>
      </c>
      <c r="L127" s="191">
        <f t="shared" si="123"/>
        <v>0</v>
      </c>
      <c r="M127" s="190">
        <f t="shared" si="124"/>
        <v>0</v>
      </c>
      <c r="N127" s="191">
        <f t="shared" si="125"/>
        <v>0</v>
      </c>
      <c r="O127" s="187">
        <f t="shared" si="126"/>
        <v>0</v>
      </c>
      <c r="P127" s="187">
        <f t="shared" si="127"/>
        <v>0</v>
      </c>
      <c r="Q127" s="192">
        <f t="shared" si="128"/>
        <v>0</v>
      </c>
      <c r="R127" s="190">
        <f t="shared" si="129"/>
        <v>0</v>
      </c>
      <c r="S127" s="190">
        <f t="shared" si="130"/>
        <v>0</v>
      </c>
      <c r="T127" s="191"/>
      <c r="U127" s="187"/>
      <c r="V127" s="187"/>
      <c r="W127" s="187"/>
      <c r="X127" s="187"/>
      <c r="Y127" s="187"/>
      <c r="Z127" s="187"/>
      <c r="AA127" s="188"/>
      <c r="AB127" s="186"/>
      <c r="AC127" s="188"/>
      <c r="AD127" s="191"/>
      <c r="AE127" s="187"/>
      <c r="AF127" s="187"/>
      <c r="AG127" s="187"/>
      <c r="AH127" s="187"/>
      <c r="AI127" s="187"/>
      <c r="AJ127" s="191"/>
      <c r="AK127" s="187"/>
      <c r="AL127" s="187"/>
      <c r="AM127" s="187"/>
      <c r="AN127" s="187"/>
      <c r="AO127" s="192"/>
      <c r="AP127" s="186"/>
      <c r="AQ127" s="189"/>
      <c r="AR127" s="187"/>
      <c r="AS127" s="188"/>
      <c r="AT127" s="186"/>
      <c r="AU127" s="187"/>
      <c r="AV127" s="187"/>
      <c r="AW127" s="187"/>
      <c r="AX127" s="191"/>
      <c r="AY127" s="187"/>
      <c r="AZ127" s="187"/>
      <c r="BA127" s="188"/>
    </row>
    <row r="128" spans="2:53" ht="12.75">
      <c r="B128" s="488"/>
      <c r="C128" s="141">
        <v>13</v>
      </c>
      <c r="D128" s="410" t="s">
        <v>562</v>
      </c>
      <c r="E128" s="141" t="s">
        <v>308</v>
      </c>
      <c r="F128" s="277" t="s">
        <v>308</v>
      </c>
      <c r="G128" s="186">
        <f t="shared" si="118"/>
        <v>0</v>
      </c>
      <c r="H128" s="187">
        <f t="shared" si="119"/>
        <v>0</v>
      </c>
      <c r="I128" s="188">
        <f t="shared" si="120"/>
        <v>0</v>
      </c>
      <c r="J128" s="189">
        <f t="shared" si="121"/>
        <v>0</v>
      </c>
      <c r="K128" s="190">
        <f t="shared" si="122"/>
        <v>0</v>
      </c>
      <c r="L128" s="191">
        <f t="shared" si="123"/>
        <v>0</v>
      </c>
      <c r="M128" s="190">
        <f t="shared" si="124"/>
        <v>0</v>
      </c>
      <c r="N128" s="191">
        <f t="shared" si="125"/>
        <v>0</v>
      </c>
      <c r="O128" s="187">
        <f t="shared" si="126"/>
        <v>0</v>
      </c>
      <c r="P128" s="187">
        <f t="shared" si="127"/>
        <v>0</v>
      </c>
      <c r="Q128" s="192">
        <f t="shared" si="128"/>
        <v>0</v>
      </c>
      <c r="R128" s="190">
        <f t="shared" si="129"/>
        <v>0</v>
      </c>
      <c r="S128" s="190">
        <f t="shared" si="130"/>
        <v>0</v>
      </c>
      <c r="T128" s="191"/>
      <c r="U128" s="187"/>
      <c r="V128" s="187"/>
      <c r="W128" s="187"/>
      <c r="X128" s="187"/>
      <c r="Y128" s="187"/>
      <c r="Z128" s="187"/>
      <c r="AA128" s="188"/>
      <c r="AB128" s="186"/>
      <c r="AC128" s="188"/>
      <c r="AD128" s="191"/>
      <c r="AE128" s="187"/>
      <c r="AF128" s="187"/>
      <c r="AG128" s="187"/>
      <c r="AH128" s="187"/>
      <c r="AI128" s="187"/>
      <c r="AJ128" s="191"/>
      <c r="AK128" s="187"/>
      <c r="AL128" s="187"/>
      <c r="AM128" s="187"/>
      <c r="AN128" s="187"/>
      <c r="AO128" s="192"/>
      <c r="AP128" s="186"/>
      <c r="AQ128" s="189"/>
      <c r="AR128" s="187"/>
      <c r="AS128" s="188"/>
      <c r="AT128" s="186"/>
      <c r="AU128" s="187"/>
      <c r="AV128" s="187"/>
      <c r="AW128" s="187"/>
      <c r="AX128" s="191"/>
      <c r="AY128" s="187"/>
      <c r="AZ128" s="187"/>
      <c r="BA128" s="188"/>
    </row>
    <row r="129" spans="2:53" ht="12.75">
      <c r="B129" s="488"/>
      <c r="C129" s="141">
        <v>11</v>
      </c>
      <c r="D129" s="410" t="s">
        <v>563</v>
      </c>
      <c r="E129" s="141" t="s">
        <v>309</v>
      </c>
      <c r="F129" s="277" t="s">
        <v>309</v>
      </c>
      <c r="G129" s="186">
        <f t="shared" si="118"/>
        <v>0</v>
      </c>
      <c r="H129" s="187">
        <f t="shared" si="119"/>
        <v>0</v>
      </c>
      <c r="I129" s="188">
        <f t="shared" si="120"/>
        <v>0</v>
      </c>
      <c r="J129" s="189">
        <f t="shared" si="121"/>
        <v>0</v>
      </c>
      <c r="K129" s="190">
        <f t="shared" si="122"/>
        <v>0</v>
      </c>
      <c r="L129" s="191">
        <f t="shared" si="123"/>
        <v>0</v>
      </c>
      <c r="M129" s="190">
        <f t="shared" si="124"/>
        <v>0</v>
      </c>
      <c r="N129" s="191">
        <f t="shared" si="125"/>
        <v>0</v>
      </c>
      <c r="O129" s="187">
        <f t="shared" si="126"/>
        <v>0</v>
      </c>
      <c r="P129" s="187">
        <f t="shared" si="127"/>
        <v>0</v>
      </c>
      <c r="Q129" s="192">
        <f t="shared" si="128"/>
        <v>0</v>
      </c>
      <c r="R129" s="190">
        <f t="shared" si="129"/>
        <v>0</v>
      </c>
      <c r="S129" s="190">
        <f t="shared" si="130"/>
        <v>0</v>
      </c>
      <c r="T129" s="191"/>
      <c r="U129" s="187"/>
      <c r="V129" s="187"/>
      <c r="W129" s="187"/>
      <c r="X129" s="187"/>
      <c r="Y129" s="187"/>
      <c r="Z129" s="187"/>
      <c r="AA129" s="188"/>
      <c r="AB129" s="186"/>
      <c r="AC129" s="188"/>
      <c r="AD129" s="191"/>
      <c r="AE129" s="187"/>
      <c r="AF129" s="187"/>
      <c r="AG129" s="187"/>
      <c r="AH129" s="187"/>
      <c r="AI129" s="187"/>
      <c r="AJ129" s="191"/>
      <c r="AK129" s="187"/>
      <c r="AL129" s="187"/>
      <c r="AM129" s="187"/>
      <c r="AN129" s="187"/>
      <c r="AO129" s="192"/>
      <c r="AP129" s="186"/>
      <c r="AQ129" s="189"/>
      <c r="AR129" s="187"/>
      <c r="AS129" s="188"/>
      <c r="AT129" s="186"/>
      <c r="AU129" s="187"/>
      <c r="AV129" s="187"/>
      <c r="AW129" s="187"/>
      <c r="AX129" s="191"/>
      <c r="AY129" s="187"/>
      <c r="AZ129" s="187"/>
      <c r="BA129" s="188"/>
    </row>
    <row r="130" spans="2:53" ht="12.75">
      <c r="B130" s="488"/>
      <c r="C130" s="141">
        <v>14</v>
      </c>
      <c r="D130" s="410" t="s">
        <v>564</v>
      </c>
      <c r="E130" s="141" t="s">
        <v>310</v>
      </c>
      <c r="F130" s="277" t="s">
        <v>310</v>
      </c>
      <c r="G130" s="186">
        <f t="shared" si="118"/>
        <v>0</v>
      </c>
      <c r="H130" s="187">
        <f t="shared" si="119"/>
        <v>0</v>
      </c>
      <c r="I130" s="188">
        <f t="shared" si="120"/>
        <v>0</v>
      </c>
      <c r="J130" s="189">
        <f t="shared" si="121"/>
        <v>0</v>
      </c>
      <c r="K130" s="190">
        <f t="shared" si="122"/>
        <v>0</v>
      </c>
      <c r="L130" s="191">
        <f t="shared" si="123"/>
        <v>0</v>
      </c>
      <c r="M130" s="190">
        <f t="shared" si="124"/>
        <v>0</v>
      </c>
      <c r="N130" s="191">
        <f t="shared" si="125"/>
        <v>0</v>
      </c>
      <c r="O130" s="187">
        <f t="shared" si="126"/>
        <v>0</v>
      </c>
      <c r="P130" s="187">
        <f t="shared" si="127"/>
        <v>0</v>
      </c>
      <c r="Q130" s="192">
        <f t="shared" si="128"/>
        <v>0</v>
      </c>
      <c r="R130" s="190">
        <f t="shared" si="129"/>
        <v>0</v>
      </c>
      <c r="S130" s="190">
        <f t="shared" si="130"/>
        <v>0</v>
      </c>
      <c r="T130" s="191"/>
      <c r="U130" s="187"/>
      <c r="V130" s="187"/>
      <c r="W130" s="187"/>
      <c r="X130" s="187"/>
      <c r="Y130" s="187"/>
      <c r="Z130" s="187"/>
      <c r="AA130" s="188"/>
      <c r="AB130" s="186"/>
      <c r="AC130" s="188"/>
      <c r="AD130" s="191"/>
      <c r="AE130" s="187"/>
      <c r="AF130" s="187"/>
      <c r="AG130" s="187"/>
      <c r="AH130" s="187"/>
      <c r="AI130" s="187"/>
      <c r="AJ130" s="191"/>
      <c r="AK130" s="187"/>
      <c r="AL130" s="187"/>
      <c r="AM130" s="187"/>
      <c r="AN130" s="187"/>
      <c r="AO130" s="192"/>
      <c r="AP130" s="186"/>
      <c r="AQ130" s="189"/>
      <c r="AR130" s="187"/>
      <c r="AS130" s="188"/>
      <c r="AT130" s="186"/>
      <c r="AU130" s="187"/>
      <c r="AV130" s="187"/>
      <c r="AW130" s="187"/>
      <c r="AX130" s="191"/>
      <c r="AY130" s="187"/>
      <c r="AZ130" s="187"/>
      <c r="BA130" s="188"/>
    </row>
    <row r="131" spans="2:53" ht="12.75">
      <c r="B131" s="488"/>
      <c r="C131" s="141">
        <v>15</v>
      </c>
      <c r="D131" s="410" t="s">
        <v>565</v>
      </c>
      <c r="E131" s="141" t="s">
        <v>311</v>
      </c>
      <c r="F131" s="277" t="s">
        <v>311</v>
      </c>
      <c r="G131" s="186">
        <f t="shared" si="118"/>
        <v>0</v>
      </c>
      <c r="H131" s="187">
        <f t="shared" si="119"/>
        <v>0</v>
      </c>
      <c r="I131" s="188">
        <f t="shared" si="120"/>
        <v>0</v>
      </c>
      <c r="J131" s="189">
        <f t="shared" si="121"/>
        <v>0</v>
      </c>
      <c r="K131" s="190">
        <f t="shared" si="122"/>
        <v>0</v>
      </c>
      <c r="L131" s="191">
        <f t="shared" si="123"/>
        <v>0</v>
      </c>
      <c r="M131" s="190">
        <f t="shared" si="124"/>
        <v>0</v>
      </c>
      <c r="N131" s="191">
        <f t="shared" si="125"/>
        <v>0</v>
      </c>
      <c r="O131" s="187">
        <f t="shared" si="126"/>
        <v>0</v>
      </c>
      <c r="P131" s="187">
        <f t="shared" si="127"/>
        <v>0</v>
      </c>
      <c r="Q131" s="192">
        <f t="shared" si="128"/>
        <v>0</v>
      </c>
      <c r="R131" s="190">
        <f t="shared" si="129"/>
        <v>0</v>
      </c>
      <c r="S131" s="190">
        <f t="shared" si="130"/>
        <v>0</v>
      </c>
      <c r="T131" s="191"/>
      <c r="U131" s="187"/>
      <c r="V131" s="187"/>
      <c r="W131" s="187"/>
      <c r="X131" s="187"/>
      <c r="Y131" s="187"/>
      <c r="Z131" s="187"/>
      <c r="AA131" s="188"/>
      <c r="AB131" s="186"/>
      <c r="AC131" s="188"/>
      <c r="AD131" s="191"/>
      <c r="AE131" s="187"/>
      <c r="AF131" s="187"/>
      <c r="AG131" s="187"/>
      <c r="AH131" s="187"/>
      <c r="AI131" s="187"/>
      <c r="AJ131" s="191"/>
      <c r="AK131" s="187"/>
      <c r="AL131" s="187"/>
      <c r="AM131" s="187"/>
      <c r="AN131" s="187"/>
      <c r="AO131" s="192"/>
      <c r="AP131" s="186"/>
      <c r="AQ131" s="189"/>
      <c r="AR131" s="187"/>
      <c r="AS131" s="188"/>
      <c r="AT131" s="186"/>
      <c r="AU131" s="187"/>
      <c r="AV131" s="187"/>
      <c r="AW131" s="187"/>
      <c r="AX131" s="191"/>
      <c r="AY131" s="187"/>
      <c r="AZ131" s="187"/>
      <c r="BA131" s="188"/>
    </row>
    <row r="132" spans="2:53" ht="12.75">
      <c r="B132" s="488"/>
      <c r="C132" s="141">
        <v>12</v>
      </c>
      <c r="D132" s="410" t="s">
        <v>566</v>
      </c>
      <c r="E132" s="141" t="s">
        <v>312</v>
      </c>
      <c r="F132" s="277" t="s">
        <v>312</v>
      </c>
      <c r="G132" s="186">
        <f t="shared" si="118"/>
        <v>0</v>
      </c>
      <c r="H132" s="187">
        <f t="shared" si="119"/>
        <v>0</v>
      </c>
      <c r="I132" s="188">
        <f t="shared" si="120"/>
        <v>0</v>
      </c>
      <c r="J132" s="189">
        <f t="shared" si="121"/>
        <v>0</v>
      </c>
      <c r="K132" s="190">
        <f t="shared" si="122"/>
        <v>0</v>
      </c>
      <c r="L132" s="191">
        <f t="shared" si="123"/>
        <v>0</v>
      </c>
      <c r="M132" s="190">
        <f t="shared" si="124"/>
        <v>0</v>
      </c>
      <c r="N132" s="191">
        <f t="shared" si="125"/>
        <v>0</v>
      </c>
      <c r="O132" s="187">
        <f t="shared" si="126"/>
        <v>0</v>
      </c>
      <c r="P132" s="187">
        <f t="shared" si="127"/>
        <v>0</v>
      </c>
      <c r="Q132" s="192">
        <f t="shared" si="128"/>
        <v>0</v>
      </c>
      <c r="R132" s="190">
        <f t="shared" si="129"/>
        <v>0</v>
      </c>
      <c r="S132" s="190">
        <f t="shared" si="130"/>
        <v>0</v>
      </c>
      <c r="T132" s="191"/>
      <c r="U132" s="187"/>
      <c r="V132" s="187"/>
      <c r="W132" s="187"/>
      <c r="X132" s="187"/>
      <c r="Y132" s="187"/>
      <c r="Z132" s="187"/>
      <c r="AA132" s="188"/>
      <c r="AB132" s="186"/>
      <c r="AC132" s="188"/>
      <c r="AD132" s="191"/>
      <c r="AE132" s="187"/>
      <c r="AF132" s="187"/>
      <c r="AG132" s="187"/>
      <c r="AH132" s="187"/>
      <c r="AI132" s="187"/>
      <c r="AJ132" s="191"/>
      <c r="AK132" s="187"/>
      <c r="AL132" s="187"/>
      <c r="AM132" s="187"/>
      <c r="AN132" s="187"/>
      <c r="AO132" s="192"/>
      <c r="AP132" s="186"/>
      <c r="AQ132" s="189"/>
      <c r="AR132" s="187"/>
      <c r="AS132" s="188"/>
      <c r="AT132" s="186"/>
      <c r="AU132" s="187"/>
      <c r="AV132" s="187"/>
      <c r="AW132" s="187"/>
      <c r="AX132" s="191"/>
      <c r="AY132" s="187"/>
      <c r="AZ132" s="187"/>
      <c r="BA132" s="188"/>
    </row>
    <row r="133" spans="2:53" ht="12.75">
      <c r="B133" s="488"/>
      <c r="C133" s="141">
        <v>3</v>
      </c>
      <c r="D133" s="410" t="s">
        <v>567</v>
      </c>
      <c r="E133" s="141" t="s">
        <v>313</v>
      </c>
      <c r="F133" s="277" t="s">
        <v>313</v>
      </c>
      <c r="G133" s="186">
        <f t="shared" si="118"/>
        <v>0</v>
      </c>
      <c r="H133" s="187">
        <f t="shared" si="119"/>
        <v>0</v>
      </c>
      <c r="I133" s="188">
        <f t="shared" si="120"/>
        <v>0</v>
      </c>
      <c r="J133" s="189">
        <f t="shared" si="121"/>
        <v>0</v>
      </c>
      <c r="K133" s="190">
        <f t="shared" si="122"/>
        <v>0</v>
      </c>
      <c r="L133" s="191">
        <f t="shared" si="123"/>
        <v>0</v>
      </c>
      <c r="M133" s="190">
        <f t="shared" si="124"/>
        <v>0</v>
      </c>
      <c r="N133" s="191">
        <f t="shared" si="125"/>
        <v>0</v>
      </c>
      <c r="O133" s="187">
        <f t="shared" si="126"/>
        <v>0</v>
      </c>
      <c r="P133" s="187">
        <f t="shared" si="127"/>
        <v>0</v>
      </c>
      <c r="Q133" s="192">
        <f t="shared" si="128"/>
        <v>0</v>
      </c>
      <c r="R133" s="190">
        <f t="shared" si="129"/>
        <v>0</v>
      </c>
      <c r="S133" s="190">
        <f t="shared" si="130"/>
        <v>0</v>
      </c>
      <c r="T133" s="191"/>
      <c r="U133" s="187"/>
      <c r="V133" s="187"/>
      <c r="W133" s="187"/>
      <c r="X133" s="187"/>
      <c r="Y133" s="187"/>
      <c r="Z133" s="187"/>
      <c r="AA133" s="188"/>
      <c r="AB133" s="186"/>
      <c r="AC133" s="188"/>
      <c r="AD133" s="191"/>
      <c r="AE133" s="187"/>
      <c r="AF133" s="187"/>
      <c r="AG133" s="187"/>
      <c r="AH133" s="187"/>
      <c r="AI133" s="187"/>
      <c r="AJ133" s="191"/>
      <c r="AK133" s="187"/>
      <c r="AL133" s="187"/>
      <c r="AM133" s="187"/>
      <c r="AN133" s="187"/>
      <c r="AO133" s="192"/>
      <c r="AP133" s="186"/>
      <c r="AQ133" s="189"/>
      <c r="AR133" s="187"/>
      <c r="AS133" s="188"/>
      <c r="AT133" s="186"/>
      <c r="AU133" s="187"/>
      <c r="AV133" s="187"/>
      <c r="AW133" s="187"/>
      <c r="AX133" s="191"/>
      <c r="AY133" s="187"/>
      <c r="AZ133" s="187"/>
      <c r="BA133" s="188"/>
    </row>
    <row r="134" spans="2:53" ht="12.75">
      <c r="B134" s="488"/>
      <c r="C134" s="141">
        <v>5</v>
      </c>
      <c r="D134" s="410" t="s">
        <v>568</v>
      </c>
      <c r="E134" s="141" t="s">
        <v>314</v>
      </c>
      <c r="F134" s="277" t="s">
        <v>314</v>
      </c>
      <c r="G134" s="186">
        <f t="shared" si="118"/>
        <v>0</v>
      </c>
      <c r="H134" s="187">
        <f t="shared" si="119"/>
        <v>0</v>
      </c>
      <c r="I134" s="188">
        <f t="shared" si="120"/>
        <v>0</v>
      </c>
      <c r="J134" s="189">
        <f t="shared" si="121"/>
        <v>0</v>
      </c>
      <c r="K134" s="190">
        <f t="shared" si="122"/>
        <v>0</v>
      </c>
      <c r="L134" s="191">
        <f t="shared" si="123"/>
        <v>0</v>
      </c>
      <c r="M134" s="190">
        <f t="shared" si="124"/>
        <v>0</v>
      </c>
      <c r="N134" s="191">
        <f t="shared" si="125"/>
        <v>0</v>
      </c>
      <c r="O134" s="187">
        <f t="shared" si="126"/>
        <v>0</v>
      </c>
      <c r="P134" s="187">
        <f t="shared" si="127"/>
        <v>0</v>
      </c>
      <c r="Q134" s="192">
        <f t="shared" si="128"/>
        <v>0</v>
      </c>
      <c r="R134" s="190">
        <f t="shared" si="129"/>
        <v>0</v>
      </c>
      <c r="S134" s="190">
        <f t="shared" si="130"/>
        <v>0</v>
      </c>
      <c r="T134" s="191"/>
      <c r="U134" s="187"/>
      <c r="V134" s="187"/>
      <c r="W134" s="187"/>
      <c r="X134" s="187"/>
      <c r="Y134" s="187"/>
      <c r="Z134" s="187"/>
      <c r="AA134" s="188"/>
      <c r="AB134" s="186"/>
      <c r="AC134" s="188"/>
      <c r="AD134" s="191"/>
      <c r="AE134" s="187"/>
      <c r="AF134" s="187"/>
      <c r="AG134" s="187"/>
      <c r="AH134" s="187"/>
      <c r="AI134" s="187"/>
      <c r="AJ134" s="191"/>
      <c r="AK134" s="187"/>
      <c r="AL134" s="187"/>
      <c r="AM134" s="187"/>
      <c r="AN134" s="187"/>
      <c r="AO134" s="192"/>
      <c r="AP134" s="186"/>
      <c r="AQ134" s="189"/>
      <c r="AR134" s="187"/>
      <c r="AS134" s="188"/>
      <c r="AT134" s="186"/>
      <c r="AU134" s="187"/>
      <c r="AV134" s="187"/>
      <c r="AW134" s="187"/>
      <c r="AX134" s="191"/>
      <c r="AY134" s="187"/>
      <c r="AZ134" s="187"/>
      <c r="BA134" s="188"/>
    </row>
    <row r="135" spans="2:53" ht="12.75">
      <c r="B135" s="488"/>
      <c r="C135" s="141">
        <v>9</v>
      </c>
      <c r="D135" s="410" t="s">
        <v>569</v>
      </c>
      <c r="E135" s="141" t="s">
        <v>315</v>
      </c>
      <c r="F135" s="277" t="s">
        <v>315</v>
      </c>
      <c r="G135" s="186">
        <f t="shared" si="118"/>
        <v>0</v>
      </c>
      <c r="H135" s="187">
        <f t="shared" si="119"/>
        <v>0</v>
      </c>
      <c r="I135" s="188">
        <f t="shared" si="120"/>
        <v>0</v>
      </c>
      <c r="J135" s="189">
        <f t="shared" si="121"/>
        <v>0</v>
      </c>
      <c r="K135" s="190">
        <f t="shared" si="122"/>
        <v>0</v>
      </c>
      <c r="L135" s="191">
        <f t="shared" si="123"/>
        <v>0</v>
      </c>
      <c r="M135" s="190">
        <f t="shared" si="124"/>
        <v>0</v>
      </c>
      <c r="N135" s="191">
        <f t="shared" si="125"/>
        <v>0</v>
      </c>
      <c r="O135" s="187">
        <f t="shared" si="126"/>
        <v>0</v>
      </c>
      <c r="P135" s="187">
        <f t="shared" si="127"/>
        <v>0</v>
      </c>
      <c r="Q135" s="192">
        <f t="shared" si="128"/>
        <v>0</v>
      </c>
      <c r="R135" s="190">
        <f t="shared" si="129"/>
        <v>0</v>
      </c>
      <c r="S135" s="190">
        <f t="shared" si="130"/>
        <v>0</v>
      </c>
      <c r="T135" s="191"/>
      <c r="U135" s="187"/>
      <c r="V135" s="187"/>
      <c r="W135" s="187"/>
      <c r="X135" s="187"/>
      <c r="Y135" s="187"/>
      <c r="Z135" s="187"/>
      <c r="AA135" s="188"/>
      <c r="AB135" s="186"/>
      <c r="AC135" s="188"/>
      <c r="AD135" s="191"/>
      <c r="AE135" s="187"/>
      <c r="AF135" s="187"/>
      <c r="AG135" s="187"/>
      <c r="AH135" s="187"/>
      <c r="AI135" s="187"/>
      <c r="AJ135" s="191"/>
      <c r="AK135" s="187"/>
      <c r="AL135" s="187"/>
      <c r="AM135" s="187"/>
      <c r="AN135" s="187"/>
      <c r="AO135" s="192"/>
      <c r="AP135" s="186"/>
      <c r="AQ135" s="189"/>
      <c r="AR135" s="187"/>
      <c r="AS135" s="188"/>
      <c r="AT135" s="186"/>
      <c r="AU135" s="187"/>
      <c r="AV135" s="187"/>
      <c r="AW135" s="187"/>
      <c r="AX135" s="191"/>
      <c r="AY135" s="187"/>
      <c r="AZ135" s="187"/>
      <c r="BA135" s="188"/>
    </row>
    <row r="136" spans="2:53" ht="12.75">
      <c r="B136" s="488"/>
      <c r="C136" s="141">
        <v>4</v>
      </c>
      <c r="D136" s="410" t="s">
        <v>570</v>
      </c>
      <c r="E136" s="141" t="s">
        <v>316</v>
      </c>
      <c r="F136" s="277" t="s">
        <v>316</v>
      </c>
      <c r="G136" s="186">
        <f t="shared" si="118"/>
        <v>0</v>
      </c>
      <c r="H136" s="187">
        <f t="shared" si="119"/>
        <v>0</v>
      </c>
      <c r="I136" s="188">
        <f t="shared" si="120"/>
        <v>0</v>
      </c>
      <c r="J136" s="189">
        <f t="shared" si="121"/>
        <v>0</v>
      </c>
      <c r="K136" s="190">
        <f t="shared" si="122"/>
        <v>0</v>
      </c>
      <c r="L136" s="191">
        <f t="shared" si="123"/>
        <v>0</v>
      </c>
      <c r="M136" s="190">
        <f t="shared" si="124"/>
        <v>0</v>
      </c>
      <c r="N136" s="191">
        <f t="shared" si="125"/>
        <v>0</v>
      </c>
      <c r="O136" s="187">
        <f t="shared" si="126"/>
        <v>0</v>
      </c>
      <c r="P136" s="187">
        <f t="shared" si="127"/>
        <v>0</v>
      </c>
      <c r="Q136" s="192">
        <f t="shared" si="128"/>
        <v>0</v>
      </c>
      <c r="R136" s="190">
        <f t="shared" si="129"/>
        <v>0</v>
      </c>
      <c r="S136" s="190">
        <f t="shared" si="130"/>
        <v>0</v>
      </c>
      <c r="T136" s="191"/>
      <c r="U136" s="187"/>
      <c r="V136" s="187"/>
      <c r="W136" s="187"/>
      <c r="X136" s="187"/>
      <c r="Y136" s="187"/>
      <c r="Z136" s="187"/>
      <c r="AA136" s="188"/>
      <c r="AB136" s="186"/>
      <c r="AC136" s="188"/>
      <c r="AD136" s="191"/>
      <c r="AE136" s="187"/>
      <c r="AF136" s="187"/>
      <c r="AG136" s="187"/>
      <c r="AH136" s="187"/>
      <c r="AI136" s="187"/>
      <c r="AJ136" s="191"/>
      <c r="AK136" s="187"/>
      <c r="AL136" s="187"/>
      <c r="AM136" s="187"/>
      <c r="AN136" s="187"/>
      <c r="AO136" s="192"/>
      <c r="AP136" s="186"/>
      <c r="AQ136" s="189"/>
      <c r="AR136" s="187"/>
      <c r="AS136" s="188"/>
      <c r="AT136" s="186"/>
      <c r="AU136" s="187"/>
      <c r="AV136" s="187"/>
      <c r="AW136" s="187"/>
      <c r="AX136" s="191"/>
      <c r="AY136" s="187"/>
      <c r="AZ136" s="187"/>
      <c r="BA136" s="188"/>
    </row>
    <row r="137" spans="2:53" ht="12.75">
      <c r="B137" s="488"/>
      <c r="C137" s="141">
        <v>6</v>
      </c>
      <c r="D137" s="410" t="s">
        <v>571</v>
      </c>
      <c r="E137" s="141" t="s">
        <v>317</v>
      </c>
      <c r="F137" s="277" t="s">
        <v>317</v>
      </c>
      <c r="G137" s="186">
        <f t="shared" si="118"/>
        <v>0</v>
      </c>
      <c r="H137" s="187">
        <f t="shared" si="119"/>
        <v>0</v>
      </c>
      <c r="I137" s="188">
        <f t="shared" si="120"/>
        <v>0</v>
      </c>
      <c r="J137" s="189">
        <f t="shared" si="121"/>
        <v>0</v>
      </c>
      <c r="K137" s="190">
        <f t="shared" si="122"/>
        <v>0</v>
      </c>
      <c r="L137" s="191">
        <f t="shared" si="123"/>
        <v>0</v>
      </c>
      <c r="M137" s="190">
        <f t="shared" si="124"/>
        <v>0</v>
      </c>
      <c r="N137" s="191">
        <f t="shared" si="125"/>
        <v>0</v>
      </c>
      <c r="O137" s="187">
        <f t="shared" si="126"/>
        <v>0</v>
      </c>
      <c r="P137" s="187">
        <f t="shared" si="127"/>
        <v>0</v>
      </c>
      <c r="Q137" s="192">
        <f t="shared" si="128"/>
        <v>0</v>
      </c>
      <c r="R137" s="190">
        <f t="shared" si="129"/>
        <v>0</v>
      </c>
      <c r="S137" s="190">
        <f t="shared" si="130"/>
        <v>0</v>
      </c>
      <c r="T137" s="191"/>
      <c r="U137" s="187"/>
      <c r="V137" s="187"/>
      <c r="W137" s="187"/>
      <c r="X137" s="187"/>
      <c r="Y137" s="187"/>
      <c r="Z137" s="187"/>
      <c r="AA137" s="188"/>
      <c r="AB137" s="186"/>
      <c r="AC137" s="188"/>
      <c r="AD137" s="191"/>
      <c r="AE137" s="187"/>
      <c r="AF137" s="187"/>
      <c r="AG137" s="187"/>
      <c r="AH137" s="187"/>
      <c r="AI137" s="187"/>
      <c r="AJ137" s="191"/>
      <c r="AK137" s="187"/>
      <c r="AL137" s="187"/>
      <c r="AM137" s="187"/>
      <c r="AN137" s="187"/>
      <c r="AO137" s="192"/>
      <c r="AP137" s="186"/>
      <c r="AQ137" s="189"/>
      <c r="AR137" s="187"/>
      <c r="AS137" s="188"/>
      <c r="AT137" s="186"/>
      <c r="AU137" s="187"/>
      <c r="AV137" s="187"/>
      <c r="AW137" s="187"/>
      <c r="AX137" s="191"/>
      <c r="AY137" s="187"/>
      <c r="AZ137" s="187"/>
      <c r="BA137" s="188"/>
    </row>
    <row r="138" spans="2:53" ht="12.75">
      <c r="B138" s="488"/>
      <c r="C138" s="141">
        <v>1</v>
      </c>
      <c r="D138" s="410" t="s">
        <v>572</v>
      </c>
      <c r="E138" s="141" t="s">
        <v>318</v>
      </c>
      <c r="F138" s="277" t="s">
        <v>318</v>
      </c>
      <c r="G138" s="186">
        <f t="shared" si="118"/>
        <v>0</v>
      </c>
      <c r="H138" s="187">
        <f t="shared" si="119"/>
        <v>0</v>
      </c>
      <c r="I138" s="188">
        <f t="shared" si="120"/>
        <v>0</v>
      </c>
      <c r="J138" s="189">
        <f t="shared" si="121"/>
        <v>0</v>
      </c>
      <c r="K138" s="190">
        <f t="shared" si="122"/>
        <v>0</v>
      </c>
      <c r="L138" s="191">
        <f t="shared" si="123"/>
        <v>0</v>
      </c>
      <c r="M138" s="190">
        <f t="shared" si="124"/>
        <v>0</v>
      </c>
      <c r="N138" s="191">
        <f t="shared" si="125"/>
        <v>0</v>
      </c>
      <c r="O138" s="187">
        <f t="shared" si="126"/>
        <v>0</v>
      </c>
      <c r="P138" s="187">
        <f t="shared" si="127"/>
        <v>0</v>
      </c>
      <c r="Q138" s="192">
        <f t="shared" si="128"/>
        <v>0</v>
      </c>
      <c r="R138" s="190">
        <f t="shared" si="129"/>
        <v>0</v>
      </c>
      <c r="S138" s="190">
        <f t="shared" si="130"/>
        <v>0</v>
      </c>
      <c r="T138" s="191"/>
      <c r="U138" s="187"/>
      <c r="V138" s="187"/>
      <c r="W138" s="187"/>
      <c r="X138" s="187"/>
      <c r="Y138" s="187"/>
      <c r="Z138" s="187"/>
      <c r="AA138" s="188"/>
      <c r="AB138" s="186"/>
      <c r="AC138" s="188"/>
      <c r="AD138" s="191"/>
      <c r="AE138" s="187"/>
      <c r="AF138" s="187"/>
      <c r="AG138" s="187"/>
      <c r="AH138" s="187"/>
      <c r="AI138" s="187"/>
      <c r="AJ138" s="191"/>
      <c r="AK138" s="187"/>
      <c r="AL138" s="187"/>
      <c r="AM138" s="187"/>
      <c r="AN138" s="187"/>
      <c r="AO138" s="192"/>
      <c r="AP138" s="186"/>
      <c r="AQ138" s="189"/>
      <c r="AR138" s="187"/>
      <c r="AS138" s="188"/>
      <c r="AT138" s="186"/>
      <c r="AU138" s="187"/>
      <c r="AV138" s="187"/>
      <c r="AW138" s="187"/>
      <c r="AX138" s="191"/>
      <c r="AY138" s="187"/>
      <c r="AZ138" s="187"/>
      <c r="BA138" s="188"/>
    </row>
    <row r="139" spans="2:53" ht="12.75">
      <c r="B139" s="488"/>
      <c r="C139" s="141">
        <v>8</v>
      </c>
      <c r="D139" s="410" t="s">
        <v>573</v>
      </c>
      <c r="E139" s="141" t="s">
        <v>319</v>
      </c>
      <c r="F139" s="277" t="s">
        <v>319</v>
      </c>
      <c r="G139" s="186">
        <f t="shared" si="118"/>
        <v>0</v>
      </c>
      <c r="H139" s="187">
        <f t="shared" si="119"/>
        <v>0</v>
      </c>
      <c r="I139" s="188">
        <f t="shared" si="120"/>
        <v>0</v>
      </c>
      <c r="J139" s="189">
        <f t="shared" si="121"/>
        <v>0</v>
      </c>
      <c r="K139" s="190">
        <f t="shared" si="122"/>
        <v>0</v>
      </c>
      <c r="L139" s="191">
        <f t="shared" si="123"/>
        <v>0</v>
      </c>
      <c r="M139" s="190">
        <f t="shared" si="124"/>
        <v>0</v>
      </c>
      <c r="N139" s="191">
        <f t="shared" si="125"/>
        <v>0</v>
      </c>
      <c r="O139" s="187">
        <f t="shared" si="126"/>
        <v>0</v>
      </c>
      <c r="P139" s="187">
        <f t="shared" si="127"/>
        <v>0</v>
      </c>
      <c r="Q139" s="192">
        <f t="shared" si="128"/>
        <v>0</v>
      </c>
      <c r="R139" s="190">
        <f t="shared" si="129"/>
        <v>0</v>
      </c>
      <c r="S139" s="190">
        <f t="shared" si="130"/>
        <v>0</v>
      </c>
      <c r="T139" s="191"/>
      <c r="U139" s="187"/>
      <c r="V139" s="187"/>
      <c r="W139" s="187"/>
      <c r="X139" s="187"/>
      <c r="Y139" s="187"/>
      <c r="Z139" s="187"/>
      <c r="AA139" s="188"/>
      <c r="AB139" s="186"/>
      <c r="AC139" s="188"/>
      <c r="AD139" s="191"/>
      <c r="AE139" s="187"/>
      <c r="AF139" s="187"/>
      <c r="AG139" s="187"/>
      <c r="AH139" s="187"/>
      <c r="AI139" s="187"/>
      <c r="AJ139" s="191"/>
      <c r="AK139" s="187"/>
      <c r="AL139" s="187"/>
      <c r="AM139" s="187"/>
      <c r="AN139" s="187"/>
      <c r="AO139" s="192"/>
      <c r="AP139" s="186"/>
      <c r="AQ139" s="189"/>
      <c r="AR139" s="187"/>
      <c r="AS139" s="188"/>
      <c r="AT139" s="186"/>
      <c r="AU139" s="187"/>
      <c r="AV139" s="187"/>
      <c r="AW139" s="187"/>
      <c r="AX139" s="191"/>
      <c r="AY139" s="187"/>
      <c r="AZ139" s="187"/>
      <c r="BA139" s="188"/>
    </row>
    <row r="140" spans="2:53" ht="12.75">
      <c r="B140" s="488"/>
      <c r="C140" s="141">
        <v>10</v>
      </c>
      <c r="D140" s="410" t="s">
        <v>574</v>
      </c>
      <c r="E140" s="141" t="s">
        <v>320</v>
      </c>
      <c r="F140" s="277" t="s">
        <v>320</v>
      </c>
      <c r="G140" s="186">
        <f t="shared" si="118"/>
        <v>0</v>
      </c>
      <c r="H140" s="187">
        <f t="shared" si="119"/>
        <v>0</v>
      </c>
      <c r="I140" s="188">
        <f t="shared" si="120"/>
        <v>0</v>
      </c>
      <c r="J140" s="189">
        <f t="shared" si="121"/>
        <v>0</v>
      </c>
      <c r="K140" s="190">
        <f t="shared" si="122"/>
        <v>0</v>
      </c>
      <c r="L140" s="191">
        <f t="shared" si="123"/>
        <v>0</v>
      </c>
      <c r="M140" s="190">
        <f t="shared" si="124"/>
        <v>0</v>
      </c>
      <c r="N140" s="191">
        <f t="shared" si="125"/>
        <v>0</v>
      </c>
      <c r="O140" s="187">
        <f t="shared" si="126"/>
        <v>0</v>
      </c>
      <c r="P140" s="187">
        <f t="shared" si="127"/>
        <v>0</v>
      </c>
      <c r="Q140" s="192">
        <f t="shared" si="128"/>
        <v>0</v>
      </c>
      <c r="R140" s="190">
        <f t="shared" si="129"/>
        <v>0</v>
      </c>
      <c r="S140" s="190">
        <f t="shared" si="130"/>
        <v>0</v>
      </c>
      <c r="T140" s="191"/>
      <c r="U140" s="187"/>
      <c r="V140" s="187"/>
      <c r="W140" s="187"/>
      <c r="X140" s="187"/>
      <c r="Y140" s="187"/>
      <c r="Z140" s="187"/>
      <c r="AA140" s="188"/>
      <c r="AB140" s="186"/>
      <c r="AC140" s="188"/>
      <c r="AD140" s="191"/>
      <c r="AE140" s="187"/>
      <c r="AF140" s="187"/>
      <c r="AG140" s="187"/>
      <c r="AH140" s="187"/>
      <c r="AI140" s="187"/>
      <c r="AJ140" s="191"/>
      <c r="AK140" s="187"/>
      <c r="AL140" s="187"/>
      <c r="AM140" s="187"/>
      <c r="AN140" s="187"/>
      <c r="AO140" s="192"/>
      <c r="AP140" s="186"/>
      <c r="AQ140" s="189"/>
      <c r="AR140" s="187"/>
      <c r="AS140" s="188"/>
      <c r="AT140" s="186"/>
      <c r="AU140" s="187"/>
      <c r="AV140" s="187"/>
      <c r="AW140" s="187"/>
      <c r="AX140" s="191"/>
      <c r="AY140" s="187"/>
      <c r="AZ140" s="187"/>
      <c r="BA140" s="188"/>
    </row>
    <row r="141" spans="2:53" ht="12.75">
      <c r="B141" s="488"/>
      <c r="C141" s="142">
        <v>7</v>
      </c>
      <c r="D141" s="411" t="s">
        <v>575</v>
      </c>
      <c r="E141" s="299" t="s">
        <v>321</v>
      </c>
      <c r="F141" s="278" t="s">
        <v>321</v>
      </c>
      <c r="G141" s="207">
        <f t="shared" si="118"/>
        <v>0</v>
      </c>
      <c r="H141" s="208">
        <f t="shared" si="119"/>
        <v>0</v>
      </c>
      <c r="I141" s="209">
        <f t="shared" si="120"/>
        <v>0</v>
      </c>
      <c r="J141" s="210">
        <f t="shared" si="121"/>
        <v>0</v>
      </c>
      <c r="K141" s="211">
        <f t="shared" si="122"/>
        <v>0</v>
      </c>
      <c r="L141" s="212">
        <f t="shared" si="123"/>
        <v>0</v>
      </c>
      <c r="M141" s="211">
        <f t="shared" si="124"/>
        <v>0</v>
      </c>
      <c r="N141" s="212">
        <f t="shared" si="125"/>
        <v>0</v>
      </c>
      <c r="O141" s="208">
        <f t="shared" si="126"/>
        <v>0</v>
      </c>
      <c r="P141" s="208">
        <f t="shared" si="127"/>
        <v>0</v>
      </c>
      <c r="Q141" s="213">
        <f t="shared" si="128"/>
        <v>0</v>
      </c>
      <c r="R141" s="211">
        <f t="shared" si="129"/>
        <v>0</v>
      </c>
      <c r="S141" s="211">
        <f t="shared" si="130"/>
        <v>0</v>
      </c>
      <c r="T141" s="191"/>
      <c r="U141" s="187"/>
      <c r="V141" s="187"/>
      <c r="W141" s="187"/>
      <c r="X141" s="187"/>
      <c r="Y141" s="187"/>
      <c r="Z141" s="187"/>
      <c r="AA141" s="188"/>
      <c r="AB141" s="186"/>
      <c r="AC141" s="188"/>
      <c r="AD141" s="191"/>
      <c r="AE141" s="187"/>
      <c r="AF141" s="187"/>
      <c r="AG141" s="187"/>
      <c r="AH141" s="187"/>
      <c r="AI141" s="187"/>
      <c r="AJ141" s="191"/>
      <c r="AK141" s="187"/>
      <c r="AL141" s="187"/>
      <c r="AM141" s="187"/>
      <c r="AN141" s="187"/>
      <c r="AO141" s="192"/>
      <c r="AP141" s="186"/>
      <c r="AQ141" s="189"/>
      <c r="AR141" s="187"/>
      <c r="AS141" s="188"/>
      <c r="AT141" s="186"/>
      <c r="AU141" s="187"/>
      <c r="AV141" s="187"/>
      <c r="AW141" s="187"/>
      <c r="AX141" s="191"/>
      <c r="AY141" s="187"/>
      <c r="AZ141" s="187"/>
      <c r="BA141" s="188"/>
    </row>
    <row r="142" spans="2:53" ht="12.75">
      <c r="B142" s="489"/>
      <c r="C142" s="162" t="s">
        <v>209</v>
      </c>
      <c r="D142" s="162"/>
      <c r="E142" s="163"/>
      <c r="F142" s="163"/>
      <c r="G142" s="214">
        <f>SUM(G125:G141)</f>
        <v>0</v>
      </c>
      <c r="H142" s="215">
        <f aca="true" t="shared" si="131" ref="H142:S142">SUM(H125:H141)</f>
        <v>0</v>
      </c>
      <c r="I142" s="216">
        <f t="shared" si="131"/>
        <v>0</v>
      </c>
      <c r="J142" s="217">
        <f t="shared" si="131"/>
        <v>0</v>
      </c>
      <c r="K142" s="218">
        <f t="shared" si="131"/>
        <v>0</v>
      </c>
      <c r="L142" s="219">
        <f t="shared" si="131"/>
        <v>0</v>
      </c>
      <c r="M142" s="218">
        <f t="shared" si="131"/>
        <v>0</v>
      </c>
      <c r="N142" s="219">
        <f t="shared" si="131"/>
        <v>0</v>
      </c>
      <c r="O142" s="215">
        <f t="shared" si="131"/>
        <v>0</v>
      </c>
      <c r="P142" s="215">
        <f t="shared" si="131"/>
        <v>0</v>
      </c>
      <c r="Q142" s="220">
        <f t="shared" si="131"/>
        <v>0</v>
      </c>
      <c r="R142" s="218">
        <f t="shared" si="131"/>
        <v>0</v>
      </c>
      <c r="S142" s="218">
        <f t="shared" si="131"/>
        <v>0</v>
      </c>
      <c r="T142" s="221"/>
      <c r="U142" s="222"/>
      <c r="V142" s="222"/>
      <c r="W142" s="222"/>
      <c r="X142" s="222"/>
      <c r="Y142" s="222"/>
      <c r="Z142" s="222"/>
      <c r="AA142" s="223"/>
      <c r="AB142" s="224"/>
      <c r="AC142" s="223"/>
      <c r="AD142" s="221"/>
      <c r="AE142" s="222"/>
      <c r="AF142" s="222"/>
      <c r="AG142" s="222"/>
      <c r="AH142" s="222"/>
      <c r="AI142" s="222"/>
      <c r="AJ142" s="221"/>
      <c r="AK142" s="222"/>
      <c r="AL142" s="222"/>
      <c r="AM142" s="222"/>
      <c r="AN142" s="222"/>
      <c r="AO142" s="225"/>
      <c r="AP142" s="224"/>
      <c r="AQ142" s="226"/>
      <c r="AR142" s="222"/>
      <c r="AS142" s="223"/>
      <c r="AT142" s="224"/>
      <c r="AU142" s="222"/>
      <c r="AV142" s="222"/>
      <c r="AW142" s="222"/>
      <c r="AX142" s="221"/>
      <c r="AY142" s="222"/>
      <c r="AZ142" s="222"/>
      <c r="BA142" s="223"/>
    </row>
  </sheetData>
  <sheetProtection/>
  <mergeCells count="53">
    <mergeCell ref="AX9:BA10"/>
    <mergeCell ref="AT9:AW10"/>
    <mergeCell ref="S8:S11"/>
    <mergeCell ref="T8:AS8"/>
    <mergeCell ref="T10:T11"/>
    <mergeCell ref="U10:U11"/>
    <mergeCell ref="V10:V11"/>
    <mergeCell ref="W10:W11"/>
    <mergeCell ref="X10:X11"/>
    <mergeCell ref="Z10:Z11"/>
    <mergeCell ref="N8:R8"/>
    <mergeCell ref="K9:K11"/>
    <mergeCell ref="M9:M11"/>
    <mergeCell ref="L9:L11"/>
    <mergeCell ref="Q9:Q11"/>
    <mergeCell ref="R9:R11"/>
    <mergeCell ref="N9:N11"/>
    <mergeCell ref="O9:O11"/>
    <mergeCell ref="P9:P11"/>
    <mergeCell ref="G8:M8"/>
    <mergeCell ref="B72:B83"/>
    <mergeCell ref="B48:B58"/>
    <mergeCell ref="B37:B47"/>
    <mergeCell ref="B18:B36"/>
    <mergeCell ref="B60:B67"/>
    <mergeCell ref="B68:B71"/>
    <mergeCell ref="C26:C34"/>
    <mergeCell ref="J9:J11"/>
    <mergeCell ref="B8:B11"/>
    <mergeCell ref="C8:C11"/>
    <mergeCell ref="G9:I10"/>
    <mergeCell ref="D8:D11"/>
    <mergeCell ref="E8:E11"/>
    <mergeCell ref="C109:C114"/>
    <mergeCell ref="C106:C108"/>
    <mergeCell ref="C41:C46"/>
    <mergeCell ref="F8:F11"/>
    <mergeCell ref="F14:F17"/>
    <mergeCell ref="C78:C82"/>
    <mergeCell ref="C73:C75"/>
    <mergeCell ref="C48:C56"/>
    <mergeCell ref="C62:C66"/>
    <mergeCell ref="C19:C21"/>
    <mergeCell ref="Y10:Y11"/>
    <mergeCell ref="AA10:AA11"/>
    <mergeCell ref="C98:C105"/>
    <mergeCell ref="B125:B142"/>
    <mergeCell ref="C115:C117"/>
    <mergeCell ref="B119:B123"/>
    <mergeCell ref="C119:C122"/>
    <mergeCell ref="B85:B118"/>
    <mergeCell ref="C85:C89"/>
    <mergeCell ref="C90:C97"/>
  </mergeCells>
  <printOptions/>
  <pageMargins left="0.6" right="0.47" top="1" bottom="1" header="0.512" footer="0.512"/>
  <pageSetup horizontalDpi="600" verticalDpi="600" orientation="landscape" paperSize="8" scale="70" r:id="rId1"/>
  <colBreaks count="1" manualBreakCount="1"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55"/>
  </sheetPr>
  <dimension ref="A1:BB142"/>
  <sheetViews>
    <sheetView view="pageBreakPreview" zoomScaleNormal="85" zoomScaleSheetLayoutView="100" zoomScalePageLayoutView="0" workbookViewId="0" topLeftCell="A1">
      <pane xSplit="6" ySplit="12" topLeftCell="G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3" sqref="G13"/>
    </sheetView>
  </sheetViews>
  <sheetFormatPr defaultColWidth="9.00390625" defaultRowHeight="13.5"/>
  <cols>
    <col min="1" max="1" width="6.00390625" style="67" bestFit="1" customWidth="1"/>
    <col min="2" max="3" width="9.00390625" style="67" customWidth="1"/>
    <col min="4" max="4" width="12.50390625" style="67" bestFit="1" customWidth="1"/>
    <col min="5" max="5" width="9.00390625" style="67" customWidth="1"/>
    <col min="6" max="6" width="7.875" style="67" customWidth="1"/>
    <col min="7" max="7" width="10.125" style="67" bestFit="1" customWidth="1"/>
    <col min="8" max="9" width="9.00390625" style="67" customWidth="1"/>
    <col min="10" max="10" width="9.75390625" style="67" customWidth="1"/>
    <col min="11" max="12" width="9.00390625" style="67" customWidth="1"/>
    <col min="13" max="13" width="10.125" style="67" bestFit="1" customWidth="1"/>
    <col min="14" max="14" width="12.625" style="67" customWidth="1"/>
    <col min="15" max="15" width="11.125" style="67" bestFit="1" customWidth="1"/>
    <col min="16" max="17" width="11.125" style="67" customWidth="1"/>
    <col min="18" max="18" width="10.125" style="67" bestFit="1" customWidth="1"/>
    <col min="19" max="20" width="9.00390625" style="67" customWidth="1"/>
    <col min="21" max="21" width="11.75390625" style="67" customWidth="1"/>
    <col min="22" max="22" width="14.00390625" style="67" customWidth="1"/>
    <col min="23" max="24" width="9.00390625" style="67" customWidth="1"/>
    <col min="25" max="25" width="11.75390625" style="67" customWidth="1"/>
    <col min="26" max="26" width="13.375" style="67" customWidth="1"/>
    <col min="27" max="27" width="14.00390625" style="67" customWidth="1"/>
    <col min="28" max="41" width="9.00390625" style="67" customWidth="1"/>
    <col min="42" max="45" width="10.625" style="67" customWidth="1"/>
    <col min="46" max="53" width="9.00390625" style="67" customWidth="1"/>
    <col min="54" max="54" width="12.625" style="67" customWidth="1"/>
    <col min="55" max="16384" width="9.00390625" style="67" customWidth="1"/>
  </cols>
  <sheetData>
    <row r="1" spans="2:3" ht="12.75">
      <c r="B1" s="145" t="s">
        <v>394</v>
      </c>
      <c r="C1" s="98" t="s">
        <v>395</v>
      </c>
    </row>
    <row r="2" spans="2:4" ht="12.75">
      <c r="B2" s="145" t="s">
        <v>396</v>
      </c>
      <c r="C2" s="147" t="s">
        <v>397</v>
      </c>
      <c r="D2" s="148"/>
    </row>
    <row r="3" spans="2:3" ht="12.75">
      <c r="B3" s="145" t="s">
        <v>398</v>
      </c>
      <c r="C3" s="149" t="s">
        <v>399</v>
      </c>
    </row>
    <row r="4" spans="2:3" ht="12.75">
      <c r="B4" s="145" t="s">
        <v>400</v>
      </c>
      <c r="C4" s="146">
        <v>2005</v>
      </c>
    </row>
    <row r="5" spans="2:3" ht="12.75">
      <c r="B5" s="145" t="s">
        <v>401</v>
      </c>
      <c r="C5" s="90" t="s">
        <v>402</v>
      </c>
    </row>
    <row r="6" ht="12.75">
      <c r="B6" s="68"/>
    </row>
    <row r="7" spans="2:54" ht="12.75">
      <c r="B7" s="70" t="s">
        <v>403</v>
      </c>
      <c r="N7" s="68"/>
      <c r="T7" s="69" t="s">
        <v>404</v>
      </c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</row>
    <row r="8" spans="1:54" s="71" customFormat="1" ht="12.75" customHeight="1">
      <c r="A8" s="71" t="s">
        <v>457</v>
      </c>
      <c r="B8" s="505" t="s">
        <v>458</v>
      </c>
      <c r="C8" s="505" t="s">
        <v>85</v>
      </c>
      <c r="D8" s="526" t="s">
        <v>459</v>
      </c>
      <c r="E8" s="505" t="s">
        <v>460</v>
      </c>
      <c r="F8" s="505" t="s">
        <v>461</v>
      </c>
      <c r="G8" s="559" t="s">
        <v>474</v>
      </c>
      <c r="H8" s="559"/>
      <c r="I8" s="559"/>
      <c r="J8" s="559"/>
      <c r="K8" s="559"/>
      <c r="L8" s="559"/>
      <c r="M8" s="560"/>
      <c r="N8" s="288" t="s">
        <v>447</v>
      </c>
      <c r="O8" s="543" t="s">
        <v>478</v>
      </c>
      <c r="P8" s="544"/>
      <c r="Q8" s="545"/>
      <c r="R8" s="280" t="s">
        <v>479</v>
      </c>
      <c r="S8" s="280" t="s">
        <v>480</v>
      </c>
      <c r="T8" s="559" t="s">
        <v>463</v>
      </c>
      <c r="U8" s="559"/>
      <c r="V8" s="559"/>
      <c r="W8" s="559"/>
      <c r="X8" s="559"/>
      <c r="Y8" s="559"/>
      <c r="Z8" s="559"/>
      <c r="AA8" s="559"/>
      <c r="AB8" s="559"/>
      <c r="AC8" s="559"/>
      <c r="AD8" s="559"/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559"/>
      <c r="AS8" s="559"/>
      <c r="AT8" s="72" t="s">
        <v>462</v>
      </c>
      <c r="AU8" s="73"/>
      <c r="AV8" s="73"/>
      <c r="AW8" s="74"/>
      <c r="AX8" s="72"/>
      <c r="AY8" s="73"/>
      <c r="AZ8" s="73"/>
      <c r="BA8" s="74"/>
      <c r="BB8" s="295" t="s">
        <v>485</v>
      </c>
    </row>
    <row r="9" spans="2:54" s="71" customFormat="1" ht="12.75" customHeight="1">
      <c r="B9" s="505"/>
      <c r="C9" s="505"/>
      <c r="D9" s="526"/>
      <c r="E9" s="505"/>
      <c r="F9" s="590"/>
      <c r="G9" s="593" t="s">
        <v>464</v>
      </c>
      <c r="H9" s="594"/>
      <c r="I9" s="595"/>
      <c r="J9" s="575" t="s">
        <v>465</v>
      </c>
      <c r="K9" s="576"/>
      <c r="L9" s="577"/>
      <c r="M9" s="517" t="s">
        <v>466</v>
      </c>
      <c r="N9" s="281" t="s">
        <v>484</v>
      </c>
      <c r="O9" s="291"/>
      <c r="P9" s="292"/>
      <c r="Q9" s="578" t="s">
        <v>466</v>
      </c>
      <c r="R9" s="282" t="s">
        <v>467</v>
      </c>
      <c r="S9" s="282" t="s">
        <v>472</v>
      </c>
      <c r="T9" s="452" t="s">
        <v>604</v>
      </c>
      <c r="U9" s="452"/>
      <c r="V9" s="452"/>
      <c r="W9" s="77" t="s">
        <v>605</v>
      </c>
      <c r="X9" s="77"/>
      <c r="Y9" s="77"/>
      <c r="Z9" s="77"/>
      <c r="AA9" s="78"/>
      <c r="AB9" s="75" t="s">
        <v>468</v>
      </c>
      <c r="AC9" s="76"/>
      <c r="AD9" s="77" t="s">
        <v>469</v>
      </c>
      <c r="AE9" s="77"/>
      <c r="AF9" s="77"/>
      <c r="AG9" s="77"/>
      <c r="AH9" s="77"/>
      <c r="AI9" s="78"/>
      <c r="AJ9" s="79"/>
      <c r="AK9" s="77"/>
      <c r="AL9" s="77"/>
      <c r="AM9" s="77"/>
      <c r="AN9" s="77"/>
      <c r="AO9" s="77"/>
      <c r="AP9" s="75" t="s">
        <v>470</v>
      </c>
      <c r="AQ9" s="77"/>
      <c r="AR9" s="77"/>
      <c r="AS9" s="76"/>
      <c r="AT9" s="567" t="s">
        <v>595</v>
      </c>
      <c r="AU9" s="562"/>
      <c r="AV9" s="562"/>
      <c r="AW9" s="562"/>
      <c r="AX9" s="561" t="s">
        <v>596</v>
      </c>
      <c r="AY9" s="562"/>
      <c r="AZ9" s="562"/>
      <c r="BA9" s="563"/>
      <c r="BB9" s="282" t="s">
        <v>484</v>
      </c>
    </row>
    <row r="10" spans="2:54" s="71" customFormat="1" ht="12.75" customHeight="1">
      <c r="B10" s="505"/>
      <c r="C10" s="505"/>
      <c r="D10" s="526"/>
      <c r="E10" s="505"/>
      <c r="F10" s="590"/>
      <c r="G10" s="584" t="s">
        <v>471</v>
      </c>
      <c r="H10" s="564" t="s">
        <v>446</v>
      </c>
      <c r="I10" s="586" t="s">
        <v>444</v>
      </c>
      <c r="J10" s="573" t="s">
        <v>475</v>
      </c>
      <c r="K10" s="588" t="s">
        <v>445</v>
      </c>
      <c r="L10" s="581" t="s">
        <v>443</v>
      </c>
      <c r="M10" s="591"/>
      <c r="N10" s="289"/>
      <c r="O10" s="284" t="s">
        <v>477</v>
      </c>
      <c r="P10" s="285" t="s">
        <v>476</v>
      </c>
      <c r="Q10" s="579"/>
      <c r="R10" s="282" t="s">
        <v>450</v>
      </c>
      <c r="S10" s="282"/>
      <c r="T10" s="569" t="s">
        <v>444</v>
      </c>
      <c r="U10" s="482" t="s">
        <v>606</v>
      </c>
      <c r="V10" s="482" t="s">
        <v>607</v>
      </c>
      <c r="W10" s="571" t="s">
        <v>444</v>
      </c>
      <c r="X10" s="482" t="s">
        <v>608</v>
      </c>
      <c r="Y10" s="482" t="s">
        <v>606</v>
      </c>
      <c r="Z10" s="482" t="s">
        <v>609</v>
      </c>
      <c r="AA10" s="484" t="s">
        <v>607</v>
      </c>
      <c r="AB10" s="444" t="s">
        <v>603</v>
      </c>
      <c r="AC10" s="80"/>
      <c r="AD10" s="443" t="s">
        <v>594</v>
      </c>
      <c r="AE10" s="81"/>
      <c r="AF10" s="81"/>
      <c r="AG10" s="81"/>
      <c r="AH10" s="81"/>
      <c r="AI10" s="81"/>
      <c r="AJ10" s="443" t="s">
        <v>597</v>
      </c>
      <c r="AK10" s="81"/>
      <c r="AL10" s="81"/>
      <c r="AM10" s="81"/>
      <c r="AN10" s="81"/>
      <c r="AO10" s="82"/>
      <c r="AP10" s="444" t="s">
        <v>598</v>
      </c>
      <c r="AQ10" s="287"/>
      <c r="AR10" s="445" t="s">
        <v>599</v>
      </c>
      <c r="AS10" s="80"/>
      <c r="AT10" s="568"/>
      <c r="AU10" s="565"/>
      <c r="AV10" s="565"/>
      <c r="AW10" s="565"/>
      <c r="AX10" s="564"/>
      <c r="AY10" s="565"/>
      <c r="AZ10" s="565"/>
      <c r="BA10" s="566"/>
      <c r="BB10" s="296"/>
    </row>
    <row r="11" spans="2:54" s="71" customFormat="1" ht="13.5" customHeight="1">
      <c r="B11" s="590"/>
      <c r="C11" s="590"/>
      <c r="D11" s="590"/>
      <c r="E11" s="590"/>
      <c r="F11" s="590"/>
      <c r="G11" s="585"/>
      <c r="H11" s="583"/>
      <c r="I11" s="587"/>
      <c r="J11" s="574"/>
      <c r="K11" s="589"/>
      <c r="L11" s="582"/>
      <c r="M11" s="592"/>
      <c r="N11" s="290"/>
      <c r="O11" s="293"/>
      <c r="P11" s="294"/>
      <c r="Q11" s="580"/>
      <c r="R11" s="286" t="s">
        <v>451</v>
      </c>
      <c r="S11" s="283" t="s">
        <v>473</v>
      </c>
      <c r="T11" s="570"/>
      <c r="U11" s="483"/>
      <c r="V11" s="483"/>
      <c r="W11" s="572"/>
      <c r="X11" s="483"/>
      <c r="Y11" s="483"/>
      <c r="Z11" s="483"/>
      <c r="AA11" s="485"/>
      <c r="AB11" s="451" t="s">
        <v>601</v>
      </c>
      <c r="AC11" s="450" t="s">
        <v>602</v>
      </c>
      <c r="AD11" s="84" t="s">
        <v>452</v>
      </c>
      <c r="AE11" s="85" t="s">
        <v>86</v>
      </c>
      <c r="AF11" s="85" t="s">
        <v>87</v>
      </c>
      <c r="AG11" s="85" t="s">
        <v>88</v>
      </c>
      <c r="AH11" s="85" t="s">
        <v>89</v>
      </c>
      <c r="AI11" s="85" t="s">
        <v>90</v>
      </c>
      <c r="AJ11" s="84" t="s">
        <v>452</v>
      </c>
      <c r="AK11" s="85" t="s">
        <v>86</v>
      </c>
      <c r="AL11" s="85" t="s">
        <v>87</v>
      </c>
      <c r="AM11" s="85" t="s">
        <v>88</v>
      </c>
      <c r="AN11" s="85" t="s">
        <v>89</v>
      </c>
      <c r="AO11" s="86" t="s">
        <v>90</v>
      </c>
      <c r="AP11" s="446" t="s">
        <v>600</v>
      </c>
      <c r="AQ11" s="447" t="s">
        <v>534</v>
      </c>
      <c r="AR11" s="448" t="s">
        <v>600</v>
      </c>
      <c r="AS11" s="449" t="s">
        <v>534</v>
      </c>
      <c r="AT11" s="87" t="s">
        <v>91</v>
      </c>
      <c r="AU11" s="88" t="s">
        <v>92</v>
      </c>
      <c r="AV11" s="88" t="s">
        <v>93</v>
      </c>
      <c r="AW11" s="88" t="s">
        <v>94</v>
      </c>
      <c r="AX11" s="88" t="s">
        <v>91</v>
      </c>
      <c r="AY11" s="88" t="s">
        <v>92</v>
      </c>
      <c r="AZ11" s="88" t="s">
        <v>93</v>
      </c>
      <c r="BA11" s="89" t="s">
        <v>94</v>
      </c>
      <c r="BB11" s="297"/>
    </row>
    <row r="12" spans="2:54" ht="12.75">
      <c r="B12" s="90"/>
      <c r="C12" s="90"/>
      <c r="D12" s="90"/>
      <c r="E12" s="90"/>
      <c r="F12" s="90"/>
      <c r="G12" s="91" t="s">
        <v>228</v>
      </c>
      <c r="H12" s="92" t="s">
        <v>610</v>
      </c>
      <c r="I12" s="93" t="s">
        <v>611</v>
      </c>
      <c r="J12" s="96" t="s">
        <v>612</v>
      </c>
      <c r="K12" s="92" t="s">
        <v>613</v>
      </c>
      <c r="L12" s="92" t="s">
        <v>614</v>
      </c>
      <c r="M12" s="95" t="s">
        <v>453</v>
      </c>
      <c r="N12" s="93" t="s">
        <v>448</v>
      </c>
      <c r="O12" s="91" t="s">
        <v>482</v>
      </c>
      <c r="P12" s="92" t="s">
        <v>483</v>
      </c>
      <c r="Q12" s="93" t="s">
        <v>289</v>
      </c>
      <c r="R12" s="95" t="s">
        <v>449</v>
      </c>
      <c r="S12" s="95" t="s">
        <v>481</v>
      </c>
      <c r="T12" s="94">
        <v>1</v>
      </c>
      <c r="U12" s="92">
        <v>2</v>
      </c>
      <c r="V12" s="92" t="s">
        <v>617</v>
      </c>
      <c r="W12" s="92">
        <v>3</v>
      </c>
      <c r="X12" s="92">
        <v>4</v>
      </c>
      <c r="Y12" s="92">
        <v>5</v>
      </c>
      <c r="Z12" s="92" t="s">
        <v>618</v>
      </c>
      <c r="AA12" s="93" t="s">
        <v>454</v>
      </c>
      <c r="AB12" s="91">
        <v>6</v>
      </c>
      <c r="AC12" s="93">
        <v>7</v>
      </c>
      <c r="AD12" s="94">
        <v>8</v>
      </c>
      <c r="AE12" s="92">
        <v>9</v>
      </c>
      <c r="AF12" s="92">
        <v>10</v>
      </c>
      <c r="AG12" s="92">
        <v>11</v>
      </c>
      <c r="AH12" s="92">
        <v>12</v>
      </c>
      <c r="AI12" s="92">
        <v>13</v>
      </c>
      <c r="AJ12" s="94" t="str">
        <f aca="true" t="shared" si="0" ref="AJ12:AO12">AD12&amp;"'"</f>
        <v>8'</v>
      </c>
      <c r="AK12" s="92" t="str">
        <f t="shared" si="0"/>
        <v>9'</v>
      </c>
      <c r="AL12" s="92" t="str">
        <f t="shared" si="0"/>
        <v>10'</v>
      </c>
      <c r="AM12" s="92" t="str">
        <f t="shared" si="0"/>
        <v>11'</v>
      </c>
      <c r="AN12" s="92" t="str">
        <f t="shared" si="0"/>
        <v>12'</v>
      </c>
      <c r="AO12" s="96" t="str">
        <f t="shared" si="0"/>
        <v>13'</v>
      </c>
      <c r="AP12" s="91">
        <v>14</v>
      </c>
      <c r="AQ12" s="150">
        <v>15</v>
      </c>
      <c r="AR12" s="92" t="s">
        <v>455</v>
      </c>
      <c r="AS12" s="93" t="s">
        <v>456</v>
      </c>
      <c r="AT12" s="91">
        <v>16</v>
      </c>
      <c r="AU12" s="92">
        <v>17</v>
      </c>
      <c r="AV12" s="92">
        <v>18</v>
      </c>
      <c r="AW12" s="92">
        <v>19</v>
      </c>
      <c r="AX12" s="94" t="str">
        <f>AT12&amp;"'"</f>
        <v>16'</v>
      </c>
      <c r="AY12" s="92" t="str">
        <f>AU12&amp;"'"</f>
        <v>17'</v>
      </c>
      <c r="AZ12" s="92" t="str">
        <f>AV12&amp;"'"</f>
        <v>18'</v>
      </c>
      <c r="BA12" s="93" t="str">
        <f>AW12&amp;"'"</f>
        <v>19'</v>
      </c>
      <c r="BB12" s="95">
        <v>99</v>
      </c>
    </row>
    <row r="13" spans="4:53" ht="12.75">
      <c r="D13" s="97"/>
      <c r="E13" s="97"/>
      <c r="F13" s="97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</row>
    <row r="14" spans="7:53" ht="12.75"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</row>
    <row r="15" spans="7:53" ht="12.75">
      <c r="G15" s="100"/>
      <c r="H15" s="100"/>
      <c r="I15" s="100"/>
      <c r="J15" s="100"/>
      <c r="K15" s="100"/>
      <c r="L15" s="100"/>
      <c r="M15" s="100"/>
      <c r="N15" s="298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</row>
    <row r="16" spans="7:53" ht="12.75"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</row>
    <row r="17" spans="7:53" ht="12.75"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</row>
    <row r="18" spans="1:54" ht="12.75">
      <c r="A18" s="67" t="s">
        <v>406</v>
      </c>
      <c r="B18" s="537" t="s">
        <v>407</v>
      </c>
      <c r="C18" s="101" t="s">
        <v>408</v>
      </c>
      <c r="D18" s="417" t="s">
        <v>341</v>
      </c>
      <c r="E18" s="102" t="s">
        <v>409</v>
      </c>
      <c r="F18" s="103" t="s">
        <v>217</v>
      </c>
      <c r="G18" s="179">
        <f>SUM(AP18,AR18)</f>
        <v>0</v>
      </c>
      <c r="H18" s="184">
        <f>SUM(U18,V18)</f>
        <v>0</v>
      </c>
      <c r="I18" s="185">
        <f>SUM(T18)</f>
        <v>0</v>
      </c>
      <c r="J18" s="179">
        <f aca="true" t="shared" si="1" ref="J18:K20">SUM(X18,Z18)</f>
        <v>0</v>
      </c>
      <c r="K18" s="184">
        <f t="shared" si="1"/>
        <v>0</v>
      </c>
      <c r="L18" s="180">
        <f>SUM(W18)</f>
        <v>0</v>
      </c>
      <c r="M18" s="183">
        <f>SUM(G18:L18)</f>
        <v>0</v>
      </c>
      <c r="N18" s="181">
        <f>BB18</f>
        <v>0</v>
      </c>
      <c r="O18" s="179">
        <f>SUM(AQ18,AS18)</f>
        <v>0</v>
      </c>
      <c r="P18" s="180">
        <f>SUM(AB18,AC18)</f>
        <v>0</v>
      </c>
      <c r="Q18" s="181">
        <f>SUM(O18:P18)</f>
        <v>0</v>
      </c>
      <c r="R18" s="183">
        <f>SUM(AD18:AI18)</f>
        <v>0</v>
      </c>
      <c r="S18" s="183">
        <f>SUM(AT18:AW18)</f>
        <v>0</v>
      </c>
      <c r="T18" s="184"/>
      <c r="U18" s="180"/>
      <c r="V18" s="180"/>
      <c r="W18" s="180"/>
      <c r="X18" s="180"/>
      <c r="Y18" s="180"/>
      <c r="Z18" s="180"/>
      <c r="AA18" s="181"/>
      <c r="AB18" s="179"/>
      <c r="AC18" s="181"/>
      <c r="AD18" s="184"/>
      <c r="AE18" s="180"/>
      <c r="AF18" s="180"/>
      <c r="AG18" s="180"/>
      <c r="AH18" s="180"/>
      <c r="AI18" s="180"/>
      <c r="AJ18" s="184"/>
      <c r="AK18" s="180"/>
      <c r="AL18" s="180"/>
      <c r="AM18" s="180"/>
      <c r="AN18" s="180"/>
      <c r="AO18" s="185"/>
      <c r="AP18" s="179"/>
      <c r="AQ18" s="182"/>
      <c r="AR18" s="180"/>
      <c r="AS18" s="181"/>
      <c r="AT18" s="179"/>
      <c r="AU18" s="180"/>
      <c r="AV18" s="180"/>
      <c r="AW18" s="180"/>
      <c r="AX18" s="184"/>
      <c r="AY18" s="180"/>
      <c r="AZ18" s="180"/>
      <c r="BA18" s="181"/>
      <c r="BB18" s="181"/>
    </row>
    <row r="19" spans="2:54" ht="12.75">
      <c r="B19" s="538"/>
      <c r="C19" s="503" t="s">
        <v>410</v>
      </c>
      <c r="D19" s="418" t="s">
        <v>341</v>
      </c>
      <c r="E19" s="104" t="s">
        <v>411</v>
      </c>
      <c r="F19" s="105" t="s">
        <v>238</v>
      </c>
      <c r="G19" s="186">
        <f>SUM(AP19,AR19)</f>
        <v>0</v>
      </c>
      <c r="H19" s="191">
        <f>SUM(U19,V19)</f>
        <v>0</v>
      </c>
      <c r="I19" s="192">
        <f>SUM(T19)</f>
        <v>0</v>
      </c>
      <c r="J19" s="186">
        <f t="shared" si="1"/>
        <v>0</v>
      </c>
      <c r="K19" s="191">
        <f t="shared" si="1"/>
        <v>0</v>
      </c>
      <c r="L19" s="187">
        <f>SUM(W19)</f>
        <v>0</v>
      </c>
      <c r="M19" s="190">
        <f>SUM(G19:L19)</f>
        <v>0</v>
      </c>
      <c r="N19" s="188">
        <f>BB19</f>
        <v>0</v>
      </c>
      <c r="O19" s="186">
        <f>SUM(AQ19,AS19)</f>
        <v>0</v>
      </c>
      <c r="P19" s="187">
        <f>SUM(AB19,AC19)</f>
        <v>0</v>
      </c>
      <c r="Q19" s="188">
        <f>SUM(O19:P19)</f>
        <v>0</v>
      </c>
      <c r="R19" s="190">
        <f>SUM(AD19:AI19)</f>
        <v>0</v>
      </c>
      <c r="S19" s="190">
        <f>SUM(AT19:AW19)</f>
        <v>0</v>
      </c>
      <c r="T19" s="191"/>
      <c r="U19" s="187"/>
      <c r="V19" s="187"/>
      <c r="W19" s="187"/>
      <c r="X19" s="187"/>
      <c r="Y19" s="187"/>
      <c r="Z19" s="187"/>
      <c r="AA19" s="188"/>
      <c r="AB19" s="186"/>
      <c r="AC19" s="188"/>
      <c r="AD19" s="191"/>
      <c r="AE19" s="187"/>
      <c r="AF19" s="187"/>
      <c r="AG19" s="187"/>
      <c r="AH19" s="187"/>
      <c r="AI19" s="187"/>
      <c r="AJ19" s="191"/>
      <c r="AK19" s="187"/>
      <c r="AL19" s="187"/>
      <c r="AM19" s="187"/>
      <c r="AN19" s="187"/>
      <c r="AO19" s="192"/>
      <c r="AP19" s="186"/>
      <c r="AQ19" s="189"/>
      <c r="AR19" s="187"/>
      <c r="AS19" s="188"/>
      <c r="AT19" s="186"/>
      <c r="AU19" s="187"/>
      <c r="AV19" s="187"/>
      <c r="AW19" s="187"/>
      <c r="AX19" s="191"/>
      <c r="AY19" s="187"/>
      <c r="AZ19" s="187"/>
      <c r="BA19" s="188"/>
      <c r="BB19" s="188"/>
    </row>
    <row r="20" spans="2:54" ht="12.75">
      <c r="B20" s="538"/>
      <c r="C20" s="515"/>
      <c r="D20" s="418" t="s">
        <v>341</v>
      </c>
      <c r="E20" s="104" t="s">
        <v>99</v>
      </c>
      <c r="F20" s="105" t="s">
        <v>99</v>
      </c>
      <c r="G20" s="186">
        <f>SUM(AP20,AR20)</f>
        <v>0</v>
      </c>
      <c r="H20" s="191">
        <f>SUM(U20,V20)</f>
        <v>0</v>
      </c>
      <c r="I20" s="192">
        <f>SUM(T20)</f>
        <v>0</v>
      </c>
      <c r="J20" s="186">
        <f t="shared" si="1"/>
        <v>0</v>
      </c>
      <c r="K20" s="191">
        <f t="shared" si="1"/>
        <v>0</v>
      </c>
      <c r="L20" s="187">
        <f>SUM(W20)</f>
        <v>0</v>
      </c>
      <c r="M20" s="190">
        <f>SUM(G20:L20)</f>
        <v>0</v>
      </c>
      <c r="N20" s="188">
        <f>BB20</f>
        <v>0</v>
      </c>
      <c r="O20" s="186">
        <f>SUM(AQ20,AS20)</f>
        <v>0</v>
      </c>
      <c r="P20" s="187">
        <f>SUM(AB20,AC20)</f>
        <v>0</v>
      </c>
      <c r="Q20" s="188">
        <f>SUM(O20:P20)</f>
        <v>0</v>
      </c>
      <c r="R20" s="190">
        <f>SUM(AD20:AI20)</f>
        <v>0</v>
      </c>
      <c r="S20" s="190">
        <f>SUM(AT20:AW20)</f>
        <v>0</v>
      </c>
      <c r="T20" s="191"/>
      <c r="U20" s="187"/>
      <c r="V20" s="187"/>
      <c r="W20" s="187"/>
      <c r="X20" s="187"/>
      <c r="Y20" s="187"/>
      <c r="Z20" s="187"/>
      <c r="AA20" s="188"/>
      <c r="AB20" s="186"/>
      <c r="AC20" s="188"/>
      <c r="AD20" s="191"/>
      <c r="AE20" s="187"/>
      <c r="AF20" s="187"/>
      <c r="AG20" s="187"/>
      <c r="AH20" s="187"/>
      <c r="AI20" s="187"/>
      <c r="AJ20" s="191"/>
      <c r="AK20" s="187"/>
      <c r="AL20" s="187"/>
      <c r="AM20" s="187"/>
      <c r="AN20" s="187"/>
      <c r="AO20" s="192"/>
      <c r="AP20" s="186"/>
      <c r="AQ20" s="189"/>
      <c r="AR20" s="187"/>
      <c r="AS20" s="188"/>
      <c r="AT20" s="186"/>
      <c r="AU20" s="187"/>
      <c r="AV20" s="187"/>
      <c r="AW20" s="187"/>
      <c r="AX20" s="191"/>
      <c r="AY20" s="187"/>
      <c r="AZ20" s="187"/>
      <c r="BA20" s="188"/>
      <c r="BB20" s="188"/>
    </row>
    <row r="21" spans="2:54" ht="12.75">
      <c r="B21" s="538"/>
      <c r="C21" s="516"/>
      <c r="D21" s="106" t="s">
        <v>412</v>
      </c>
      <c r="E21" s="107"/>
      <c r="F21" s="108"/>
      <c r="G21" s="193">
        <f aca="true" t="shared" si="2" ref="G21:S21">SUM(G19:G20)</f>
        <v>0</v>
      </c>
      <c r="H21" s="198">
        <f t="shared" si="2"/>
        <v>0</v>
      </c>
      <c r="I21" s="199">
        <f t="shared" si="2"/>
        <v>0</v>
      </c>
      <c r="J21" s="193">
        <f t="shared" si="2"/>
        <v>0</v>
      </c>
      <c r="K21" s="198">
        <f t="shared" si="2"/>
        <v>0</v>
      </c>
      <c r="L21" s="194">
        <f t="shared" si="2"/>
        <v>0</v>
      </c>
      <c r="M21" s="197">
        <f t="shared" si="2"/>
        <v>0</v>
      </c>
      <c r="N21" s="195">
        <f t="shared" si="2"/>
        <v>0</v>
      </c>
      <c r="O21" s="193">
        <f t="shared" si="2"/>
        <v>0</v>
      </c>
      <c r="P21" s="194">
        <f t="shared" si="2"/>
        <v>0</v>
      </c>
      <c r="Q21" s="195">
        <f t="shared" si="2"/>
        <v>0</v>
      </c>
      <c r="R21" s="197">
        <f t="shared" si="2"/>
        <v>0</v>
      </c>
      <c r="S21" s="197">
        <f t="shared" si="2"/>
        <v>0</v>
      </c>
      <c r="T21" s="191"/>
      <c r="U21" s="187"/>
      <c r="V21" s="187"/>
      <c r="W21" s="187"/>
      <c r="X21" s="187"/>
      <c r="Y21" s="187"/>
      <c r="Z21" s="187"/>
      <c r="AA21" s="188"/>
      <c r="AB21" s="186"/>
      <c r="AC21" s="188"/>
      <c r="AD21" s="191"/>
      <c r="AE21" s="187"/>
      <c r="AF21" s="187"/>
      <c r="AG21" s="187"/>
      <c r="AH21" s="187"/>
      <c r="AI21" s="187"/>
      <c r="AJ21" s="191"/>
      <c r="AK21" s="187"/>
      <c r="AL21" s="187"/>
      <c r="AM21" s="187"/>
      <c r="AN21" s="187"/>
      <c r="AO21" s="192"/>
      <c r="AP21" s="186"/>
      <c r="AQ21" s="189"/>
      <c r="AR21" s="187"/>
      <c r="AS21" s="188"/>
      <c r="AT21" s="186"/>
      <c r="AU21" s="187"/>
      <c r="AV21" s="187"/>
      <c r="AW21" s="187"/>
      <c r="AX21" s="191"/>
      <c r="AY21" s="187"/>
      <c r="AZ21" s="187"/>
      <c r="BA21" s="188"/>
      <c r="BB21" s="188"/>
    </row>
    <row r="22" spans="2:54" ht="12.75">
      <c r="B22" s="538"/>
      <c r="C22" s="109" t="s">
        <v>413</v>
      </c>
      <c r="D22" s="419" t="s">
        <v>341</v>
      </c>
      <c r="E22" s="110" t="s">
        <v>119</v>
      </c>
      <c r="F22" s="105" t="s">
        <v>218</v>
      </c>
      <c r="G22" s="186">
        <f aca="true" t="shared" si="3" ref="G22:G33">SUM(AP22,AR22)</f>
        <v>0</v>
      </c>
      <c r="H22" s="191">
        <f aca="true" t="shared" si="4" ref="H22:H33">SUM(U22,V22)</f>
        <v>0</v>
      </c>
      <c r="I22" s="192">
        <f aca="true" t="shared" si="5" ref="I22:I33">SUM(T22)</f>
        <v>0</v>
      </c>
      <c r="J22" s="186">
        <f aca="true" t="shared" si="6" ref="J22:K33">SUM(X22,Z22)</f>
        <v>0</v>
      </c>
      <c r="K22" s="191">
        <f t="shared" si="6"/>
        <v>0</v>
      </c>
      <c r="L22" s="187">
        <f aca="true" t="shared" si="7" ref="L22:L33">SUM(W22)</f>
        <v>0</v>
      </c>
      <c r="M22" s="190">
        <f aca="true" t="shared" si="8" ref="M22:M33">SUM(G22:L22)</f>
        <v>0</v>
      </c>
      <c r="N22" s="188">
        <f aca="true" t="shared" si="9" ref="N22:N33">BB22</f>
        <v>0</v>
      </c>
      <c r="O22" s="186">
        <f aca="true" t="shared" si="10" ref="O22:O33">SUM(AQ22,AS22)</f>
        <v>0</v>
      </c>
      <c r="P22" s="187">
        <f aca="true" t="shared" si="11" ref="P22:P33">SUM(AB22,AC22)</f>
        <v>0</v>
      </c>
      <c r="Q22" s="188">
        <f aca="true" t="shared" si="12" ref="Q22:Q33">SUM(O22:P22)</f>
        <v>0</v>
      </c>
      <c r="R22" s="190">
        <f aca="true" t="shared" si="13" ref="R22:R33">SUM(AD22:AI22)</f>
        <v>0</v>
      </c>
      <c r="S22" s="190">
        <f aca="true" t="shared" si="14" ref="S22:S33">SUM(AT22:AW22)</f>
        <v>0</v>
      </c>
      <c r="T22" s="191"/>
      <c r="U22" s="187"/>
      <c r="V22" s="187"/>
      <c r="W22" s="187"/>
      <c r="X22" s="187"/>
      <c r="Y22" s="187"/>
      <c r="Z22" s="187"/>
      <c r="AA22" s="188"/>
      <c r="AB22" s="186"/>
      <c r="AC22" s="188"/>
      <c r="AD22" s="191"/>
      <c r="AE22" s="187"/>
      <c r="AF22" s="187"/>
      <c r="AG22" s="187"/>
      <c r="AH22" s="187"/>
      <c r="AI22" s="187"/>
      <c r="AJ22" s="191"/>
      <c r="AK22" s="187"/>
      <c r="AL22" s="187"/>
      <c r="AM22" s="187"/>
      <c r="AN22" s="187"/>
      <c r="AO22" s="192"/>
      <c r="AP22" s="186"/>
      <c r="AQ22" s="189"/>
      <c r="AR22" s="187"/>
      <c r="AS22" s="188"/>
      <c r="AT22" s="186"/>
      <c r="AU22" s="187"/>
      <c r="AV22" s="187"/>
      <c r="AW22" s="187"/>
      <c r="AX22" s="191"/>
      <c r="AY22" s="187"/>
      <c r="AZ22" s="187"/>
      <c r="BA22" s="188"/>
      <c r="BB22" s="188"/>
    </row>
    <row r="23" spans="2:54" ht="12.75">
      <c r="B23" s="538"/>
      <c r="C23" s="109" t="s">
        <v>405</v>
      </c>
      <c r="D23" s="420" t="s">
        <v>343</v>
      </c>
      <c r="E23" s="110" t="s">
        <v>119</v>
      </c>
      <c r="F23" s="105" t="s">
        <v>219</v>
      </c>
      <c r="G23" s="186">
        <f t="shared" si="3"/>
        <v>0</v>
      </c>
      <c r="H23" s="191">
        <f t="shared" si="4"/>
        <v>0</v>
      </c>
      <c r="I23" s="192">
        <f t="shared" si="5"/>
        <v>0</v>
      </c>
      <c r="J23" s="186">
        <f t="shared" si="6"/>
        <v>0</v>
      </c>
      <c r="K23" s="191">
        <f t="shared" si="6"/>
        <v>0</v>
      </c>
      <c r="L23" s="187">
        <f t="shared" si="7"/>
        <v>0</v>
      </c>
      <c r="M23" s="190">
        <f t="shared" si="8"/>
        <v>0</v>
      </c>
      <c r="N23" s="188">
        <f t="shared" si="9"/>
        <v>0</v>
      </c>
      <c r="O23" s="186">
        <f t="shared" si="10"/>
        <v>0</v>
      </c>
      <c r="P23" s="187">
        <f t="shared" si="11"/>
        <v>0</v>
      </c>
      <c r="Q23" s="188">
        <f t="shared" si="12"/>
        <v>0</v>
      </c>
      <c r="R23" s="190">
        <f t="shared" si="13"/>
        <v>0</v>
      </c>
      <c r="S23" s="190">
        <f t="shared" si="14"/>
        <v>0</v>
      </c>
      <c r="T23" s="191"/>
      <c r="U23" s="187"/>
      <c r="V23" s="187"/>
      <c r="W23" s="187"/>
      <c r="X23" s="187"/>
      <c r="Y23" s="187"/>
      <c r="Z23" s="187"/>
      <c r="AA23" s="188"/>
      <c r="AB23" s="186"/>
      <c r="AC23" s="188"/>
      <c r="AD23" s="191"/>
      <c r="AE23" s="187"/>
      <c r="AF23" s="187"/>
      <c r="AG23" s="187"/>
      <c r="AH23" s="187"/>
      <c r="AI23" s="187"/>
      <c r="AJ23" s="191"/>
      <c r="AK23" s="187"/>
      <c r="AL23" s="187"/>
      <c r="AM23" s="187"/>
      <c r="AN23" s="187"/>
      <c r="AO23" s="192"/>
      <c r="AP23" s="186"/>
      <c r="AQ23" s="189"/>
      <c r="AR23" s="187"/>
      <c r="AS23" s="188"/>
      <c r="AT23" s="186"/>
      <c r="AU23" s="187"/>
      <c r="AV23" s="187"/>
      <c r="AW23" s="187"/>
      <c r="AX23" s="191"/>
      <c r="AY23" s="187"/>
      <c r="AZ23" s="187"/>
      <c r="BA23" s="188"/>
      <c r="BB23" s="188"/>
    </row>
    <row r="24" spans="2:54" ht="12.75">
      <c r="B24" s="538"/>
      <c r="C24" s="109" t="s">
        <v>414</v>
      </c>
      <c r="D24" s="420" t="s">
        <v>343</v>
      </c>
      <c r="E24" s="110" t="s">
        <v>119</v>
      </c>
      <c r="F24" s="105" t="s">
        <v>220</v>
      </c>
      <c r="G24" s="186">
        <f t="shared" si="3"/>
        <v>0</v>
      </c>
      <c r="H24" s="191">
        <f t="shared" si="4"/>
        <v>0</v>
      </c>
      <c r="I24" s="192">
        <f t="shared" si="5"/>
        <v>0</v>
      </c>
      <c r="J24" s="186">
        <f t="shared" si="6"/>
        <v>0</v>
      </c>
      <c r="K24" s="191">
        <f t="shared" si="6"/>
        <v>0</v>
      </c>
      <c r="L24" s="187">
        <f t="shared" si="7"/>
        <v>0</v>
      </c>
      <c r="M24" s="190">
        <f t="shared" si="8"/>
        <v>0</v>
      </c>
      <c r="N24" s="188">
        <f t="shared" si="9"/>
        <v>0</v>
      </c>
      <c r="O24" s="186">
        <f t="shared" si="10"/>
        <v>0</v>
      </c>
      <c r="P24" s="187">
        <f t="shared" si="11"/>
        <v>0</v>
      </c>
      <c r="Q24" s="188">
        <f t="shared" si="12"/>
        <v>0</v>
      </c>
      <c r="R24" s="190">
        <f t="shared" si="13"/>
        <v>0</v>
      </c>
      <c r="S24" s="190">
        <f t="shared" si="14"/>
        <v>0</v>
      </c>
      <c r="T24" s="191"/>
      <c r="U24" s="187"/>
      <c r="V24" s="187"/>
      <c r="W24" s="187"/>
      <c r="X24" s="187"/>
      <c r="Y24" s="187"/>
      <c r="Z24" s="187"/>
      <c r="AA24" s="188"/>
      <c r="AB24" s="186"/>
      <c r="AC24" s="188"/>
      <c r="AD24" s="191"/>
      <c r="AE24" s="187"/>
      <c r="AF24" s="187"/>
      <c r="AG24" s="187"/>
      <c r="AH24" s="187"/>
      <c r="AI24" s="187"/>
      <c r="AJ24" s="191"/>
      <c r="AK24" s="187"/>
      <c r="AL24" s="187"/>
      <c r="AM24" s="187"/>
      <c r="AN24" s="187"/>
      <c r="AO24" s="192"/>
      <c r="AP24" s="186"/>
      <c r="AQ24" s="189"/>
      <c r="AR24" s="187"/>
      <c r="AS24" s="188"/>
      <c r="AT24" s="186"/>
      <c r="AU24" s="187"/>
      <c r="AV24" s="187"/>
      <c r="AW24" s="187"/>
      <c r="AX24" s="191"/>
      <c r="AY24" s="187"/>
      <c r="AZ24" s="187"/>
      <c r="BA24" s="188"/>
      <c r="BB24" s="188"/>
    </row>
    <row r="25" spans="2:54" ht="12.75">
      <c r="B25" s="538"/>
      <c r="C25" s="109" t="s">
        <v>415</v>
      </c>
      <c r="D25" s="420" t="s">
        <v>343</v>
      </c>
      <c r="E25" s="110" t="s">
        <v>119</v>
      </c>
      <c r="F25" s="105" t="s">
        <v>221</v>
      </c>
      <c r="G25" s="186">
        <f t="shared" si="3"/>
        <v>0</v>
      </c>
      <c r="H25" s="191">
        <f t="shared" si="4"/>
        <v>0</v>
      </c>
      <c r="I25" s="192">
        <f t="shared" si="5"/>
        <v>0</v>
      </c>
      <c r="J25" s="186">
        <f t="shared" si="6"/>
        <v>0</v>
      </c>
      <c r="K25" s="191">
        <f t="shared" si="6"/>
        <v>0</v>
      </c>
      <c r="L25" s="187">
        <f t="shared" si="7"/>
        <v>0</v>
      </c>
      <c r="M25" s="190">
        <f t="shared" si="8"/>
        <v>0</v>
      </c>
      <c r="N25" s="188">
        <f t="shared" si="9"/>
        <v>0</v>
      </c>
      <c r="O25" s="186">
        <f t="shared" si="10"/>
        <v>0</v>
      </c>
      <c r="P25" s="187">
        <f t="shared" si="11"/>
        <v>0</v>
      </c>
      <c r="Q25" s="188">
        <f t="shared" si="12"/>
        <v>0</v>
      </c>
      <c r="R25" s="190">
        <f t="shared" si="13"/>
        <v>0</v>
      </c>
      <c r="S25" s="190">
        <f t="shared" si="14"/>
        <v>0</v>
      </c>
      <c r="T25" s="191"/>
      <c r="U25" s="187"/>
      <c r="V25" s="187"/>
      <c r="W25" s="187"/>
      <c r="X25" s="187"/>
      <c r="Y25" s="187"/>
      <c r="Z25" s="187"/>
      <c r="AA25" s="188"/>
      <c r="AB25" s="186"/>
      <c r="AC25" s="188"/>
      <c r="AD25" s="191"/>
      <c r="AE25" s="187"/>
      <c r="AF25" s="187"/>
      <c r="AG25" s="187"/>
      <c r="AH25" s="187"/>
      <c r="AI25" s="187"/>
      <c r="AJ25" s="191"/>
      <c r="AK25" s="187"/>
      <c r="AL25" s="187"/>
      <c r="AM25" s="187"/>
      <c r="AN25" s="187"/>
      <c r="AO25" s="192"/>
      <c r="AP25" s="186"/>
      <c r="AQ25" s="189"/>
      <c r="AR25" s="187"/>
      <c r="AS25" s="188"/>
      <c r="AT25" s="186"/>
      <c r="AU25" s="187"/>
      <c r="AV25" s="187"/>
      <c r="AW25" s="187"/>
      <c r="AX25" s="191"/>
      <c r="AY25" s="187"/>
      <c r="AZ25" s="187"/>
      <c r="BA25" s="188"/>
      <c r="BB25" s="188"/>
    </row>
    <row r="26" spans="2:54" ht="12.75">
      <c r="B26" s="538"/>
      <c r="C26" s="503" t="s">
        <v>416</v>
      </c>
      <c r="D26" s="421" t="s">
        <v>344</v>
      </c>
      <c r="E26" s="110" t="s">
        <v>417</v>
      </c>
      <c r="F26" s="105" t="s">
        <v>239</v>
      </c>
      <c r="G26" s="186">
        <f t="shared" si="3"/>
        <v>0</v>
      </c>
      <c r="H26" s="191">
        <f t="shared" si="4"/>
        <v>0</v>
      </c>
      <c r="I26" s="192">
        <f t="shared" si="5"/>
        <v>0</v>
      </c>
      <c r="J26" s="186">
        <f t="shared" si="6"/>
        <v>0</v>
      </c>
      <c r="K26" s="191">
        <f t="shared" si="6"/>
        <v>0</v>
      </c>
      <c r="L26" s="187">
        <f t="shared" si="7"/>
        <v>0</v>
      </c>
      <c r="M26" s="190">
        <f t="shared" si="8"/>
        <v>0</v>
      </c>
      <c r="N26" s="188">
        <f t="shared" si="9"/>
        <v>0</v>
      </c>
      <c r="O26" s="186">
        <f t="shared" si="10"/>
        <v>0</v>
      </c>
      <c r="P26" s="187">
        <f t="shared" si="11"/>
        <v>0</v>
      </c>
      <c r="Q26" s="188">
        <f t="shared" si="12"/>
        <v>0</v>
      </c>
      <c r="R26" s="190">
        <f t="shared" si="13"/>
        <v>0</v>
      </c>
      <c r="S26" s="190">
        <f t="shared" si="14"/>
        <v>0</v>
      </c>
      <c r="T26" s="191"/>
      <c r="U26" s="187"/>
      <c r="V26" s="187"/>
      <c r="W26" s="187"/>
      <c r="X26" s="187"/>
      <c r="Y26" s="187"/>
      <c r="Z26" s="187"/>
      <c r="AA26" s="188"/>
      <c r="AB26" s="186"/>
      <c r="AC26" s="188"/>
      <c r="AD26" s="191"/>
      <c r="AE26" s="187"/>
      <c r="AF26" s="187"/>
      <c r="AG26" s="187"/>
      <c r="AH26" s="187"/>
      <c r="AI26" s="187"/>
      <c r="AJ26" s="191"/>
      <c r="AK26" s="187"/>
      <c r="AL26" s="187"/>
      <c r="AM26" s="187"/>
      <c r="AN26" s="187"/>
      <c r="AO26" s="192"/>
      <c r="AP26" s="186"/>
      <c r="AQ26" s="189"/>
      <c r="AR26" s="187"/>
      <c r="AS26" s="188"/>
      <c r="AT26" s="186"/>
      <c r="AU26" s="187"/>
      <c r="AV26" s="187"/>
      <c r="AW26" s="187"/>
      <c r="AX26" s="191"/>
      <c r="AY26" s="187"/>
      <c r="AZ26" s="187"/>
      <c r="BA26" s="188"/>
      <c r="BB26" s="188"/>
    </row>
    <row r="27" spans="2:54" ht="12.75">
      <c r="B27" s="538"/>
      <c r="C27" s="504"/>
      <c r="D27" s="421" t="s">
        <v>344</v>
      </c>
      <c r="E27" s="110" t="s">
        <v>100</v>
      </c>
      <c r="F27" s="105" t="s">
        <v>100</v>
      </c>
      <c r="G27" s="186">
        <f t="shared" si="3"/>
        <v>0</v>
      </c>
      <c r="H27" s="191">
        <f t="shared" si="4"/>
        <v>0</v>
      </c>
      <c r="I27" s="192">
        <f t="shared" si="5"/>
        <v>0</v>
      </c>
      <c r="J27" s="186">
        <f t="shared" si="6"/>
        <v>0</v>
      </c>
      <c r="K27" s="191">
        <f t="shared" si="6"/>
        <v>0</v>
      </c>
      <c r="L27" s="187">
        <f t="shared" si="7"/>
        <v>0</v>
      </c>
      <c r="M27" s="190">
        <f t="shared" si="8"/>
        <v>0</v>
      </c>
      <c r="N27" s="188">
        <f t="shared" si="9"/>
        <v>0</v>
      </c>
      <c r="O27" s="186">
        <f t="shared" si="10"/>
        <v>0</v>
      </c>
      <c r="P27" s="187">
        <f t="shared" si="11"/>
        <v>0</v>
      </c>
      <c r="Q27" s="188">
        <f t="shared" si="12"/>
        <v>0</v>
      </c>
      <c r="R27" s="190">
        <f t="shared" si="13"/>
        <v>0</v>
      </c>
      <c r="S27" s="190">
        <f t="shared" si="14"/>
        <v>0</v>
      </c>
      <c r="T27" s="191"/>
      <c r="U27" s="187"/>
      <c r="V27" s="187"/>
      <c r="W27" s="187"/>
      <c r="X27" s="187"/>
      <c r="Y27" s="187"/>
      <c r="Z27" s="187"/>
      <c r="AA27" s="188"/>
      <c r="AB27" s="186"/>
      <c r="AC27" s="188"/>
      <c r="AD27" s="191"/>
      <c r="AE27" s="187"/>
      <c r="AF27" s="187"/>
      <c r="AG27" s="187"/>
      <c r="AH27" s="187"/>
      <c r="AI27" s="187"/>
      <c r="AJ27" s="191"/>
      <c r="AK27" s="187"/>
      <c r="AL27" s="187"/>
      <c r="AM27" s="187"/>
      <c r="AN27" s="187"/>
      <c r="AO27" s="192"/>
      <c r="AP27" s="186"/>
      <c r="AQ27" s="189"/>
      <c r="AR27" s="187"/>
      <c r="AS27" s="188"/>
      <c r="AT27" s="186"/>
      <c r="AU27" s="187"/>
      <c r="AV27" s="187"/>
      <c r="AW27" s="187"/>
      <c r="AX27" s="191"/>
      <c r="AY27" s="187"/>
      <c r="AZ27" s="187"/>
      <c r="BA27" s="188"/>
      <c r="BB27" s="188"/>
    </row>
    <row r="28" spans="2:54" ht="12.75">
      <c r="B28" s="538"/>
      <c r="C28" s="504"/>
      <c r="D28" s="421" t="s">
        <v>344</v>
      </c>
      <c r="E28" s="110" t="s">
        <v>101</v>
      </c>
      <c r="F28" s="105" t="s">
        <v>101</v>
      </c>
      <c r="G28" s="186">
        <f t="shared" si="3"/>
        <v>0</v>
      </c>
      <c r="H28" s="191">
        <f t="shared" si="4"/>
        <v>0</v>
      </c>
      <c r="I28" s="192">
        <f t="shared" si="5"/>
        <v>0</v>
      </c>
      <c r="J28" s="186">
        <f t="shared" si="6"/>
        <v>0</v>
      </c>
      <c r="K28" s="191">
        <f t="shared" si="6"/>
        <v>0</v>
      </c>
      <c r="L28" s="187">
        <f t="shared" si="7"/>
        <v>0</v>
      </c>
      <c r="M28" s="190">
        <f t="shared" si="8"/>
        <v>0</v>
      </c>
      <c r="N28" s="188">
        <f t="shared" si="9"/>
        <v>0</v>
      </c>
      <c r="O28" s="186">
        <f t="shared" si="10"/>
        <v>0</v>
      </c>
      <c r="P28" s="187">
        <f t="shared" si="11"/>
        <v>0</v>
      </c>
      <c r="Q28" s="188">
        <f t="shared" si="12"/>
        <v>0</v>
      </c>
      <c r="R28" s="190">
        <f t="shared" si="13"/>
        <v>0</v>
      </c>
      <c r="S28" s="190">
        <f t="shared" si="14"/>
        <v>0</v>
      </c>
      <c r="T28" s="191"/>
      <c r="U28" s="187"/>
      <c r="V28" s="187"/>
      <c r="W28" s="187"/>
      <c r="X28" s="187"/>
      <c r="Y28" s="187"/>
      <c r="Z28" s="187"/>
      <c r="AA28" s="188"/>
      <c r="AB28" s="186"/>
      <c r="AC28" s="188"/>
      <c r="AD28" s="191"/>
      <c r="AE28" s="187"/>
      <c r="AF28" s="187"/>
      <c r="AG28" s="187"/>
      <c r="AH28" s="187"/>
      <c r="AI28" s="187"/>
      <c r="AJ28" s="191"/>
      <c r="AK28" s="187"/>
      <c r="AL28" s="187"/>
      <c r="AM28" s="187"/>
      <c r="AN28" s="187"/>
      <c r="AO28" s="192"/>
      <c r="AP28" s="186"/>
      <c r="AQ28" s="189"/>
      <c r="AR28" s="187"/>
      <c r="AS28" s="188"/>
      <c r="AT28" s="186"/>
      <c r="AU28" s="187"/>
      <c r="AV28" s="187"/>
      <c r="AW28" s="187"/>
      <c r="AX28" s="191"/>
      <c r="AY28" s="187"/>
      <c r="AZ28" s="187"/>
      <c r="BA28" s="188"/>
      <c r="BB28" s="188"/>
    </row>
    <row r="29" spans="2:54" ht="12.75">
      <c r="B29" s="538"/>
      <c r="C29" s="504"/>
      <c r="D29" s="421" t="s">
        <v>344</v>
      </c>
      <c r="E29" s="110" t="s">
        <v>102</v>
      </c>
      <c r="F29" s="105" t="s">
        <v>102</v>
      </c>
      <c r="G29" s="186">
        <f t="shared" si="3"/>
        <v>0</v>
      </c>
      <c r="H29" s="191">
        <f t="shared" si="4"/>
        <v>0</v>
      </c>
      <c r="I29" s="192">
        <f t="shared" si="5"/>
        <v>0</v>
      </c>
      <c r="J29" s="186">
        <f t="shared" si="6"/>
        <v>0</v>
      </c>
      <c r="K29" s="191">
        <f t="shared" si="6"/>
        <v>0</v>
      </c>
      <c r="L29" s="187">
        <f t="shared" si="7"/>
        <v>0</v>
      </c>
      <c r="M29" s="190">
        <f t="shared" si="8"/>
        <v>0</v>
      </c>
      <c r="N29" s="188">
        <f t="shared" si="9"/>
        <v>0</v>
      </c>
      <c r="O29" s="186">
        <f t="shared" si="10"/>
        <v>0</v>
      </c>
      <c r="P29" s="187">
        <f t="shared" si="11"/>
        <v>0</v>
      </c>
      <c r="Q29" s="188">
        <f t="shared" si="12"/>
        <v>0</v>
      </c>
      <c r="R29" s="190">
        <f t="shared" si="13"/>
        <v>0</v>
      </c>
      <c r="S29" s="190">
        <f t="shared" si="14"/>
        <v>0</v>
      </c>
      <c r="T29" s="191"/>
      <c r="U29" s="187"/>
      <c r="V29" s="187"/>
      <c r="W29" s="187"/>
      <c r="X29" s="187"/>
      <c r="Y29" s="187"/>
      <c r="Z29" s="187"/>
      <c r="AA29" s="188"/>
      <c r="AB29" s="186"/>
      <c r="AC29" s="188"/>
      <c r="AD29" s="191"/>
      <c r="AE29" s="187"/>
      <c r="AF29" s="187"/>
      <c r="AG29" s="187"/>
      <c r="AH29" s="187"/>
      <c r="AI29" s="187"/>
      <c r="AJ29" s="191"/>
      <c r="AK29" s="187"/>
      <c r="AL29" s="187"/>
      <c r="AM29" s="187"/>
      <c r="AN29" s="187"/>
      <c r="AO29" s="192"/>
      <c r="AP29" s="186"/>
      <c r="AQ29" s="189"/>
      <c r="AR29" s="187"/>
      <c r="AS29" s="188"/>
      <c r="AT29" s="186"/>
      <c r="AU29" s="187"/>
      <c r="AV29" s="187"/>
      <c r="AW29" s="187"/>
      <c r="AX29" s="191"/>
      <c r="AY29" s="187"/>
      <c r="AZ29" s="187"/>
      <c r="BA29" s="188"/>
      <c r="BB29" s="188"/>
    </row>
    <row r="30" spans="2:54" ht="12.75">
      <c r="B30" s="538"/>
      <c r="C30" s="504"/>
      <c r="D30" s="421" t="s">
        <v>344</v>
      </c>
      <c r="E30" s="110" t="s">
        <v>103</v>
      </c>
      <c r="F30" s="112" t="s">
        <v>103</v>
      </c>
      <c r="G30" s="200">
        <f t="shared" si="3"/>
        <v>0</v>
      </c>
      <c r="H30" s="205">
        <f t="shared" si="4"/>
        <v>0</v>
      </c>
      <c r="I30" s="206">
        <f t="shared" si="5"/>
        <v>0</v>
      </c>
      <c r="J30" s="200">
        <f t="shared" si="6"/>
        <v>0</v>
      </c>
      <c r="K30" s="205">
        <f t="shared" si="6"/>
        <v>0</v>
      </c>
      <c r="L30" s="201">
        <f t="shared" si="7"/>
        <v>0</v>
      </c>
      <c r="M30" s="204">
        <f t="shared" si="8"/>
        <v>0</v>
      </c>
      <c r="N30" s="202">
        <f t="shared" si="9"/>
        <v>0</v>
      </c>
      <c r="O30" s="200">
        <f t="shared" si="10"/>
        <v>0</v>
      </c>
      <c r="P30" s="201">
        <f t="shared" si="11"/>
        <v>0</v>
      </c>
      <c r="Q30" s="202">
        <f t="shared" si="12"/>
        <v>0</v>
      </c>
      <c r="R30" s="204">
        <f t="shared" si="13"/>
        <v>0</v>
      </c>
      <c r="S30" s="204">
        <f t="shared" si="14"/>
        <v>0</v>
      </c>
      <c r="T30" s="205"/>
      <c r="U30" s="201"/>
      <c r="V30" s="201"/>
      <c r="W30" s="201"/>
      <c r="X30" s="201"/>
      <c r="Y30" s="201"/>
      <c r="Z30" s="201"/>
      <c r="AA30" s="202"/>
      <c r="AB30" s="200"/>
      <c r="AC30" s="202"/>
      <c r="AD30" s="205"/>
      <c r="AE30" s="201"/>
      <c r="AF30" s="201"/>
      <c r="AG30" s="201"/>
      <c r="AH30" s="201"/>
      <c r="AI30" s="201"/>
      <c r="AJ30" s="205"/>
      <c r="AK30" s="201"/>
      <c r="AL30" s="201"/>
      <c r="AM30" s="201"/>
      <c r="AN30" s="201"/>
      <c r="AO30" s="206"/>
      <c r="AP30" s="200"/>
      <c r="AQ30" s="203"/>
      <c r="AR30" s="201"/>
      <c r="AS30" s="202"/>
      <c r="AT30" s="200"/>
      <c r="AU30" s="201"/>
      <c r="AV30" s="201"/>
      <c r="AW30" s="201"/>
      <c r="AX30" s="205"/>
      <c r="AY30" s="201"/>
      <c r="AZ30" s="201"/>
      <c r="BA30" s="202"/>
      <c r="BB30" s="202"/>
    </row>
    <row r="31" spans="2:54" ht="12.75">
      <c r="B31" s="538"/>
      <c r="C31" s="504"/>
      <c r="D31" s="421" t="s">
        <v>344</v>
      </c>
      <c r="E31" s="110" t="s">
        <v>104</v>
      </c>
      <c r="F31" s="105" t="s">
        <v>104</v>
      </c>
      <c r="G31" s="186">
        <f t="shared" si="3"/>
        <v>0</v>
      </c>
      <c r="H31" s="191">
        <f t="shared" si="4"/>
        <v>0</v>
      </c>
      <c r="I31" s="192">
        <f t="shared" si="5"/>
        <v>0</v>
      </c>
      <c r="J31" s="186">
        <f t="shared" si="6"/>
        <v>0</v>
      </c>
      <c r="K31" s="191">
        <f t="shared" si="6"/>
        <v>0</v>
      </c>
      <c r="L31" s="187">
        <f t="shared" si="7"/>
        <v>0</v>
      </c>
      <c r="M31" s="190">
        <f t="shared" si="8"/>
        <v>0</v>
      </c>
      <c r="N31" s="188">
        <f t="shared" si="9"/>
        <v>0</v>
      </c>
      <c r="O31" s="186">
        <f t="shared" si="10"/>
        <v>0</v>
      </c>
      <c r="P31" s="187">
        <f t="shared" si="11"/>
        <v>0</v>
      </c>
      <c r="Q31" s="188">
        <f t="shared" si="12"/>
        <v>0</v>
      </c>
      <c r="R31" s="190">
        <f t="shared" si="13"/>
        <v>0</v>
      </c>
      <c r="S31" s="190">
        <f t="shared" si="14"/>
        <v>0</v>
      </c>
      <c r="T31" s="191"/>
      <c r="U31" s="187"/>
      <c r="V31" s="187"/>
      <c r="W31" s="187"/>
      <c r="X31" s="187"/>
      <c r="Y31" s="187"/>
      <c r="Z31" s="187"/>
      <c r="AA31" s="188"/>
      <c r="AB31" s="186"/>
      <c r="AC31" s="188"/>
      <c r="AD31" s="191"/>
      <c r="AE31" s="187"/>
      <c r="AF31" s="187"/>
      <c r="AG31" s="187"/>
      <c r="AH31" s="187"/>
      <c r="AI31" s="187"/>
      <c r="AJ31" s="191"/>
      <c r="AK31" s="187"/>
      <c r="AL31" s="187"/>
      <c r="AM31" s="187"/>
      <c r="AN31" s="187"/>
      <c r="AO31" s="192"/>
      <c r="AP31" s="186"/>
      <c r="AQ31" s="189"/>
      <c r="AR31" s="187"/>
      <c r="AS31" s="188"/>
      <c r="AT31" s="186"/>
      <c r="AU31" s="187"/>
      <c r="AV31" s="187"/>
      <c r="AW31" s="187"/>
      <c r="AX31" s="191"/>
      <c r="AY31" s="187"/>
      <c r="AZ31" s="187"/>
      <c r="BA31" s="188"/>
      <c r="BB31" s="188"/>
    </row>
    <row r="32" spans="2:54" ht="12.75">
      <c r="B32" s="538"/>
      <c r="C32" s="504"/>
      <c r="D32" s="421" t="s">
        <v>344</v>
      </c>
      <c r="E32" s="110" t="s">
        <v>105</v>
      </c>
      <c r="F32" s="105" t="s">
        <v>105</v>
      </c>
      <c r="G32" s="186">
        <f t="shared" si="3"/>
        <v>0</v>
      </c>
      <c r="H32" s="191">
        <f t="shared" si="4"/>
        <v>0</v>
      </c>
      <c r="I32" s="192">
        <f t="shared" si="5"/>
        <v>0</v>
      </c>
      <c r="J32" s="186">
        <f t="shared" si="6"/>
        <v>0</v>
      </c>
      <c r="K32" s="191">
        <f t="shared" si="6"/>
        <v>0</v>
      </c>
      <c r="L32" s="187">
        <f t="shared" si="7"/>
        <v>0</v>
      </c>
      <c r="M32" s="190">
        <f t="shared" si="8"/>
        <v>0</v>
      </c>
      <c r="N32" s="188">
        <f t="shared" si="9"/>
        <v>0</v>
      </c>
      <c r="O32" s="186">
        <f t="shared" si="10"/>
        <v>0</v>
      </c>
      <c r="P32" s="187">
        <f t="shared" si="11"/>
        <v>0</v>
      </c>
      <c r="Q32" s="188">
        <f t="shared" si="12"/>
        <v>0</v>
      </c>
      <c r="R32" s="190">
        <f t="shared" si="13"/>
        <v>0</v>
      </c>
      <c r="S32" s="190">
        <f t="shared" si="14"/>
        <v>0</v>
      </c>
      <c r="T32" s="191"/>
      <c r="U32" s="187"/>
      <c r="V32" s="187"/>
      <c r="W32" s="187"/>
      <c r="X32" s="187"/>
      <c r="Y32" s="187"/>
      <c r="Z32" s="187"/>
      <c r="AA32" s="188"/>
      <c r="AB32" s="186"/>
      <c r="AC32" s="188"/>
      <c r="AD32" s="191"/>
      <c r="AE32" s="187"/>
      <c r="AF32" s="187"/>
      <c r="AG32" s="187"/>
      <c r="AH32" s="187"/>
      <c r="AI32" s="187"/>
      <c r="AJ32" s="191"/>
      <c r="AK32" s="187"/>
      <c r="AL32" s="187"/>
      <c r="AM32" s="187"/>
      <c r="AN32" s="187"/>
      <c r="AO32" s="192"/>
      <c r="AP32" s="186"/>
      <c r="AQ32" s="189"/>
      <c r="AR32" s="187"/>
      <c r="AS32" s="188"/>
      <c r="AT32" s="186"/>
      <c r="AU32" s="187"/>
      <c r="AV32" s="187"/>
      <c r="AW32" s="187"/>
      <c r="AX32" s="191"/>
      <c r="AY32" s="187"/>
      <c r="AZ32" s="187"/>
      <c r="BA32" s="188"/>
      <c r="BB32" s="188"/>
    </row>
    <row r="33" spans="2:54" ht="12.75">
      <c r="B33" s="538"/>
      <c r="C33" s="504"/>
      <c r="D33" s="422" t="s">
        <v>344</v>
      </c>
      <c r="E33" s="111" t="s">
        <v>418</v>
      </c>
      <c r="F33" s="112" t="s">
        <v>240</v>
      </c>
      <c r="G33" s="186">
        <f t="shared" si="3"/>
        <v>0</v>
      </c>
      <c r="H33" s="191">
        <f t="shared" si="4"/>
        <v>0</v>
      </c>
      <c r="I33" s="192">
        <f t="shared" si="5"/>
        <v>0</v>
      </c>
      <c r="J33" s="186">
        <f t="shared" si="6"/>
        <v>0</v>
      </c>
      <c r="K33" s="191">
        <f t="shared" si="6"/>
        <v>0</v>
      </c>
      <c r="L33" s="187">
        <f t="shared" si="7"/>
        <v>0</v>
      </c>
      <c r="M33" s="190">
        <f t="shared" si="8"/>
        <v>0</v>
      </c>
      <c r="N33" s="188">
        <f t="shared" si="9"/>
        <v>0</v>
      </c>
      <c r="O33" s="186">
        <f t="shared" si="10"/>
        <v>0</v>
      </c>
      <c r="P33" s="187">
        <f t="shared" si="11"/>
        <v>0</v>
      </c>
      <c r="Q33" s="188">
        <f t="shared" si="12"/>
        <v>0</v>
      </c>
      <c r="R33" s="190">
        <f t="shared" si="13"/>
        <v>0</v>
      </c>
      <c r="S33" s="190">
        <f t="shared" si="14"/>
        <v>0</v>
      </c>
      <c r="T33" s="191"/>
      <c r="U33" s="187"/>
      <c r="V33" s="187"/>
      <c r="W33" s="187"/>
      <c r="X33" s="187"/>
      <c r="Y33" s="187"/>
      <c r="Z33" s="187"/>
      <c r="AA33" s="188"/>
      <c r="AB33" s="186"/>
      <c r="AC33" s="188"/>
      <c r="AD33" s="191"/>
      <c r="AE33" s="187"/>
      <c r="AF33" s="187"/>
      <c r="AG33" s="187"/>
      <c r="AH33" s="187"/>
      <c r="AI33" s="187"/>
      <c r="AJ33" s="191"/>
      <c r="AK33" s="187"/>
      <c r="AL33" s="187"/>
      <c r="AM33" s="187"/>
      <c r="AN33" s="187"/>
      <c r="AO33" s="192"/>
      <c r="AP33" s="186"/>
      <c r="AQ33" s="189"/>
      <c r="AR33" s="187"/>
      <c r="AS33" s="188"/>
      <c r="AT33" s="186"/>
      <c r="AU33" s="187"/>
      <c r="AV33" s="187"/>
      <c r="AW33" s="187"/>
      <c r="AX33" s="191"/>
      <c r="AY33" s="187"/>
      <c r="AZ33" s="187"/>
      <c r="BA33" s="188"/>
      <c r="BB33" s="188"/>
    </row>
    <row r="34" spans="2:54" ht="12.75">
      <c r="B34" s="538"/>
      <c r="C34" s="514"/>
      <c r="D34" s="106" t="s">
        <v>412</v>
      </c>
      <c r="E34" s="107"/>
      <c r="F34" s="108"/>
      <c r="G34" s="193">
        <f aca="true" t="shared" si="15" ref="G34:S34">SUM(G26:G33)</f>
        <v>0</v>
      </c>
      <c r="H34" s="198">
        <f t="shared" si="15"/>
        <v>0</v>
      </c>
      <c r="I34" s="199">
        <f t="shared" si="15"/>
        <v>0</v>
      </c>
      <c r="J34" s="193">
        <f t="shared" si="15"/>
        <v>0</v>
      </c>
      <c r="K34" s="198">
        <f t="shared" si="15"/>
        <v>0</v>
      </c>
      <c r="L34" s="194">
        <f t="shared" si="15"/>
        <v>0</v>
      </c>
      <c r="M34" s="197">
        <f t="shared" si="15"/>
        <v>0</v>
      </c>
      <c r="N34" s="195">
        <f t="shared" si="15"/>
        <v>0</v>
      </c>
      <c r="O34" s="193">
        <f t="shared" si="15"/>
        <v>0</v>
      </c>
      <c r="P34" s="194">
        <f t="shared" si="15"/>
        <v>0</v>
      </c>
      <c r="Q34" s="195">
        <f t="shared" si="15"/>
        <v>0</v>
      </c>
      <c r="R34" s="197">
        <f t="shared" si="15"/>
        <v>0</v>
      </c>
      <c r="S34" s="197">
        <f t="shared" si="15"/>
        <v>0</v>
      </c>
      <c r="T34" s="191"/>
      <c r="U34" s="187"/>
      <c r="V34" s="187"/>
      <c r="W34" s="187"/>
      <c r="X34" s="187"/>
      <c r="Y34" s="187"/>
      <c r="Z34" s="187"/>
      <c r="AA34" s="188"/>
      <c r="AB34" s="186"/>
      <c r="AC34" s="188"/>
      <c r="AD34" s="191"/>
      <c r="AE34" s="187"/>
      <c r="AF34" s="187"/>
      <c r="AG34" s="187"/>
      <c r="AH34" s="187"/>
      <c r="AI34" s="187"/>
      <c r="AJ34" s="191"/>
      <c r="AK34" s="187"/>
      <c r="AL34" s="187"/>
      <c r="AM34" s="187"/>
      <c r="AN34" s="187"/>
      <c r="AO34" s="192"/>
      <c r="AP34" s="186"/>
      <c r="AQ34" s="189"/>
      <c r="AR34" s="187"/>
      <c r="AS34" s="188"/>
      <c r="AT34" s="186"/>
      <c r="AU34" s="187"/>
      <c r="AV34" s="187"/>
      <c r="AW34" s="187"/>
      <c r="AX34" s="191"/>
      <c r="AY34" s="187"/>
      <c r="AZ34" s="187"/>
      <c r="BA34" s="188"/>
      <c r="BB34" s="188"/>
    </row>
    <row r="35" spans="2:54" ht="12.75">
      <c r="B35" s="538"/>
      <c r="C35" s="153" t="s">
        <v>419</v>
      </c>
      <c r="D35" s="426" t="s">
        <v>345</v>
      </c>
      <c r="E35" s="160" t="s">
        <v>119</v>
      </c>
      <c r="F35" s="161" t="s">
        <v>222</v>
      </c>
      <c r="G35" s="207">
        <f>SUM(AP35,AR35)</f>
        <v>0</v>
      </c>
      <c r="H35" s="212">
        <f>SUM(U35,V35)</f>
        <v>0</v>
      </c>
      <c r="I35" s="213">
        <f>SUM(T35)</f>
        <v>0</v>
      </c>
      <c r="J35" s="207">
        <f>SUM(X35,Z35)</f>
        <v>0</v>
      </c>
      <c r="K35" s="212">
        <f>SUM(Y35,AA35)</f>
        <v>0</v>
      </c>
      <c r="L35" s="208">
        <f>SUM(W35)</f>
        <v>0</v>
      </c>
      <c r="M35" s="211">
        <f>SUM(G35:L35)</f>
        <v>0</v>
      </c>
      <c r="N35" s="209">
        <f>BB35</f>
        <v>0</v>
      </c>
      <c r="O35" s="207">
        <f>SUM(AQ35,AS35)</f>
        <v>0</v>
      </c>
      <c r="P35" s="208">
        <f>SUM(AB35,AC35)</f>
        <v>0</v>
      </c>
      <c r="Q35" s="209">
        <f>SUM(O35:P35)</f>
        <v>0</v>
      </c>
      <c r="R35" s="211">
        <f>SUM(AD35:AI35)</f>
        <v>0</v>
      </c>
      <c r="S35" s="211">
        <f>SUM(AT35:AW35)</f>
        <v>0</v>
      </c>
      <c r="T35" s="191"/>
      <c r="U35" s="187"/>
      <c r="V35" s="187"/>
      <c r="W35" s="187"/>
      <c r="X35" s="187"/>
      <c r="Y35" s="187"/>
      <c r="Z35" s="187"/>
      <c r="AA35" s="188"/>
      <c r="AB35" s="186"/>
      <c r="AC35" s="188"/>
      <c r="AD35" s="191"/>
      <c r="AE35" s="187"/>
      <c r="AF35" s="187"/>
      <c r="AG35" s="187"/>
      <c r="AH35" s="187"/>
      <c r="AI35" s="187"/>
      <c r="AJ35" s="191"/>
      <c r="AK35" s="187"/>
      <c r="AL35" s="187"/>
      <c r="AM35" s="187"/>
      <c r="AN35" s="187"/>
      <c r="AO35" s="192"/>
      <c r="AP35" s="186"/>
      <c r="AQ35" s="189"/>
      <c r="AR35" s="187"/>
      <c r="AS35" s="188"/>
      <c r="AT35" s="186"/>
      <c r="AU35" s="187"/>
      <c r="AV35" s="187"/>
      <c r="AW35" s="187"/>
      <c r="AX35" s="191"/>
      <c r="AY35" s="187"/>
      <c r="AZ35" s="187"/>
      <c r="BA35" s="188"/>
      <c r="BB35" s="188"/>
    </row>
    <row r="36" spans="2:54" ht="12.75">
      <c r="B36" s="539"/>
      <c r="C36" s="155" t="s">
        <v>209</v>
      </c>
      <c r="D36" s="155"/>
      <c r="E36" s="155"/>
      <c r="F36" s="156"/>
      <c r="G36" s="214">
        <f aca="true" t="shared" si="16" ref="G36:S36">SUM(G18:G35,-G21,-G34)</f>
        <v>0</v>
      </c>
      <c r="H36" s="219">
        <f t="shared" si="16"/>
        <v>0</v>
      </c>
      <c r="I36" s="220">
        <f t="shared" si="16"/>
        <v>0</v>
      </c>
      <c r="J36" s="214">
        <f t="shared" si="16"/>
        <v>0</v>
      </c>
      <c r="K36" s="219">
        <f t="shared" si="16"/>
        <v>0</v>
      </c>
      <c r="L36" s="215">
        <f t="shared" si="16"/>
        <v>0</v>
      </c>
      <c r="M36" s="218">
        <f t="shared" si="16"/>
        <v>0</v>
      </c>
      <c r="N36" s="216">
        <f t="shared" si="16"/>
        <v>0</v>
      </c>
      <c r="O36" s="214">
        <f t="shared" si="16"/>
        <v>0</v>
      </c>
      <c r="P36" s="215">
        <f t="shared" si="16"/>
        <v>0</v>
      </c>
      <c r="Q36" s="216">
        <f t="shared" si="16"/>
        <v>0</v>
      </c>
      <c r="R36" s="218">
        <f t="shared" si="16"/>
        <v>0</v>
      </c>
      <c r="S36" s="218">
        <f t="shared" si="16"/>
        <v>0</v>
      </c>
      <c r="T36" s="221"/>
      <c r="U36" s="222"/>
      <c r="V36" s="222"/>
      <c r="W36" s="222"/>
      <c r="X36" s="222"/>
      <c r="Y36" s="222"/>
      <c r="Z36" s="222"/>
      <c r="AA36" s="223"/>
      <c r="AB36" s="224"/>
      <c r="AC36" s="223"/>
      <c r="AD36" s="221"/>
      <c r="AE36" s="222"/>
      <c r="AF36" s="222"/>
      <c r="AG36" s="222"/>
      <c r="AH36" s="222"/>
      <c r="AI36" s="222"/>
      <c r="AJ36" s="221"/>
      <c r="AK36" s="222"/>
      <c r="AL36" s="222"/>
      <c r="AM36" s="222"/>
      <c r="AN36" s="222"/>
      <c r="AO36" s="225"/>
      <c r="AP36" s="224"/>
      <c r="AQ36" s="226"/>
      <c r="AR36" s="222"/>
      <c r="AS36" s="223"/>
      <c r="AT36" s="224"/>
      <c r="AU36" s="222"/>
      <c r="AV36" s="222"/>
      <c r="AW36" s="222"/>
      <c r="AX36" s="221"/>
      <c r="AY36" s="222"/>
      <c r="AZ36" s="222"/>
      <c r="BA36" s="223"/>
      <c r="BB36" s="223"/>
    </row>
    <row r="37" spans="2:54" ht="12.75">
      <c r="B37" s="534" t="s">
        <v>420</v>
      </c>
      <c r="C37" s="101" t="s">
        <v>421</v>
      </c>
      <c r="D37" s="113" t="s">
        <v>106</v>
      </c>
      <c r="E37" s="102" t="s">
        <v>119</v>
      </c>
      <c r="F37" s="103" t="s">
        <v>223</v>
      </c>
      <c r="G37" s="179">
        <f aca="true" t="shared" si="17" ref="G37:G45">SUM(AP37,AR37)</f>
        <v>0</v>
      </c>
      <c r="H37" s="184">
        <f aca="true" t="shared" si="18" ref="H37:H45">SUM(U37,V37)</f>
        <v>0</v>
      </c>
      <c r="I37" s="185">
        <f aca="true" t="shared" si="19" ref="I37:I45">SUM(T37)</f>
        <v>0</v>
      </c>
      <c r="J37" s="179">
        <f aca="true" t="shared" si="20" ref="J37:J45">SUM(X37,Z37)</f>
        <v>0</v>
      </c>
      <c r="K37" s="184">
        <f aca="true" t="shared" si="21" ref="K37:K45">SUM(Y37,AA37)</f>
        <v>0</v>
      </c>
      <c r="L37" s="180">
        <f aca="true" t="shared" si="22" ref="L37:L45">SUM(W37)</f>
        <v>0</v>
      </c>
      <c r="M37" s="183">
        <f aca="true" t="shared" si="23" ref="M37:M45">SUM(G37:L37)</f>
        <v>0</v>
      </c>
      <c r="N37" s="181">
        <f aca="true" t="shared" si="24" ref="N37:N45">BB37</f>
        <v>0</v>
      </c>
      <c r="O37" s="179">
        <f aca="true" t="shared" si="25" ref="O37:O45">SUM(AQ37,AS37)</f>
        <v>0</v>
      </c>
      <c r="P37" s="180">
        <f aca="true" t="shared" si="26" ref="P37:P45">SUM(AB37,AC37)</f>
        <v>0</v>
      </c>
      <c r="Q37" s="181">
        <f aca="true" t="shared" si="27" ref="Q37:Q45">SUM(O37:P37)</f>
        <v>0</v>
      </c>
      <c r="R37" s="183">
        <f aca="true" t="shared" si="28" ref="R37:R45">SUM(AD37:AI37)</f>
        <v>0</v>
      </c>
      <c r="S37" s="183">
        <f aca="true" t="shared" si="29" ref="S37:S45">SUM(AT37:AW37)</f>
        <v>0</v>
      </c>
      <c r="T37" s="184"/>
      <c r="U37" s="180"/>
      <c r="V37" s="180"/>
      <c r="W37" s="180"/>
      <c r="X37" s="180"/>
      <c r="Y37" s="180"/>
      <c r="Z37" s="180"/>
      <c r="AA37" s="181"/>
      <c r="AB37" s="179"/>
      <c r="AC37" s="181"/>
      <c r="AD37" s="184"/>
      <c r="AE37" s="180"/>
      <c r="AF37" s="180"/>
      <c r="AG37" s="180"/>
      <c r="AH37" s="180"/>
      <c r="AI37" s="180"/>
      <c r="AJ37" s="184"/>
      <c r="AK37" s="180"/>
      <c r="AL37" s="180"/>
      <c r="AM37" s="180"/>
      <c r="AN37" s="180"/>
      <c r="AO37" s="185"/>
      <c r="AP37" s="179"/>
      <c r="AQ37" s="182"/>
      <c r="AR37" s="180"/>
      <c r="AS37" s="181"/>
      <c r="AT37" s="179"/>
      <c r="AU37" s="180"/>
      <c r="AV37" s="180"/>
      <c r="AW37" s="180"/>
      <c r="AX37" s="184"/>
      <c r="AY37" s="180"/>
      <c r="AZ37" s="180"/>
      <c r="BA37" s="181"/>
      <c r="BB37" s="181"/>
    </row>
    <row r="38" spans="2:54" ht="12.75">
      <c r="B38" s="535"/>
      <c r="C38" s="109" t="s">
        <v>422</v>
      </c>
      <c r="D38" s="419" t="s">
        <v>341</v>
      </c>
      <c r="E38" s="110" t="s">
        <v>119</v>
      </c>
      <c r="F38" s="105" t="s">
        <v>224</v>
      </c>
      <c r="G38" s="186">
        <f t="shared" si="17"/>
        <v>0</v>
      </c>
      <c r="H38" s="191">
        <f t="shared" si="18"/>
        <v>0</v>
      </c>
      <c r="I38" s="192">
        <f t="shared" si="19"/>
        <v>0</v>
      </c>
      <c r="J38" s="186">
        <f t="shared" si="20"/>
        <v>0</v>
      </c>
      <c r="K38" s="191">
        <f t="shared" si="21"/>
        <v>0</v>
      </c>
      <c r="L38" s="187">
        <f t="shared" si="22"/>
        <v>0</v>
      </c>
      <c r="M38" s="190">
        <f t="shared" si="23"/>
        <v>0</v>
      </c>
      <c r="N38" s="188">
        <f t="shared" si="24"/>
        <v>0</v>
      </c>
      <c r="O38" s="186">
        <f t="shared" si="25"/>
        <v>0</v>
      </c>
      <c r="P38" s="187">
        <f t="shared" si="26"/>
        <v>0</v>
      </c>
      <c r="Q38" s="188">
        <f t="shared" si="27"/>
        <v>0</v>
      </c>
      <c r="R38" s="190">
        <f t="shared" si="28"/>
        <v>0</v>
      </c>
      <c r="S38" s="190">
        <f t="shared" si="29"/>
        <v>0</v>
      </c>
      <c r="T38" s="191"/>
      <c r="U38" s="187"/>
      <c r="V38" s="187"/>
      <c r="W38" s="187"/>
      <c r="X38" s="187"/>
      <c r="Y38" s="187"/>
      <c r="Z38" s="187"/>
      <c r="AA38" s="188"/>
      <c r="AB38" s="186"/>
      <c r="AC38" s="188"/>
      <c r="AD38" s="191"/>
      <c r="AE38" s="187"/>
      <c r="AF38" s="187"/>
      <c r="AG38" s="187"/>
      <c r="AH38" s="187"/>
      <c r="AI38" s="187"/>
      <c r="AJ38" s="191"/>
      <c r="AK38" s="187"/>
      <c r="AL38" s="187"/>
      <c r="AM38" s="187"/>
      <c r="AN38" s="187"/>
      <c r="AO38" s="192"/>
      <c r="AP38" s="186"/>
      <c r="AQ38" s="189"/>
      <c r="AR38" s="187"/>
      <c r="AS38" s="188"/>
      <c r="AT38" s="186"/>
      <c r="AU38" s="187"/>
      <c r="AV38" s="187"/>
      <c r="AW38" s="187"/>
      <c r="AX38" s="191"/>
      <c r="AY38" s="187"/>
      <c r="AZ38" s="187"/>
      <c r="BA38" s="188"/>
      <c r="BB38" s="188"/>
    </row>
    <row r="39" spans="2:54" ht="12.75">
      <c r="B39" s="535"/>
      <c r="C39" s="109" t="s">
        <v>423</v>
      </c>
      <c r="D39" s="423" t="s">
        <v>345</v>
      </c>
      <c r="E39" s="110" t="s">
        <v>119</v>
      </c>
      <c r="F39" s="105" t="s">
        <v>225</v>
      </c>
      <c r="G39" s="186">
        <f t="shared" si="17"/>
        <v>0</v>
      </c>
      <c r="H39" s="191">
        <f t="shared" si="18"/>
        <v>0</v>
      </c>
      <c r="I39" s="192">
        <f t="shared" si="19"/>
        <v>0</v>
      </c>
      <c r="J39" s="186">
        <f t="shared" si="20"/>
        <v>0</v>
      </c>
      <c r="K39" s="191">
        <f t="shared" si="21"/>
        <v>0</v>
      </c>
      <c r="L39" s="187">
        <f t="shared" si="22"/>
        <v>0</v>
      </c>
      <c r="M39" s="190">
        <f t="shared" si="23"/>
        <v>0</v>
      </c>
      <c r="N39" s="188">
        <f t="shared" si="24"/>
        <v>0</v>
      </c>
      <c r="O39" s="186">
        <f t="shared" si="25"/>
        <v>0</v>
      </c>
      <c r="P39" s="187">
        <f t="shared" si="26"/>
        <v>0</v>
      </c>
      <c r="Q39" s="188">
        <f t="shared" si="27"/>
        <v>0</v>
      </c>
      <c r="R39" s="190">
        <f t="shared" si="28"/>
        <v>0</v>
      </c>
      <c r="S39" s="190">
        <f t="shared" si="29"/>
        <v>0</v>
      </c>
      <c r="T39" s="191"/>
      <c r="U39" s="187"/>
      <c r="V39" s="187"/>
      <c r="W39" s="187"/>
      <c r="X39" s="187"/>
      <c r="Y39" s="187"/>
      <c r="Z39" s="187"/>
      <c r="AA39" s="188"/>
      <c r="AB39" s="186"/>
      <c r="AC39" s="188"/>
      <c r="AD39" s="191"/>
      <c r="AE39" s="187"/>
      <c r="AF39" s="187"/>
      <c r="AG39" s="187"/>
      <c r="AH39" s="187"/>
      <c r="AI39" s="187"/>
      <c r="AJ39" s="191"/>
      <c r="AK39" s="187"/>
      <c r="AL39" s="187"/>
      <c r="AM39" s="187"/>
      <c r="AN39" s="187"/>
      <c r="AO39" s="192"/>
      <c r="AP39" s="186"/>
      <c r="AQ39" s="189"/>
      <c r="AR39" s="187"/>
      <c r="AS39" s="188"/>
      <c r="AT39" s="186"/>
      <c r="AU39" s="187"/>
      <c r="AV39" s="187"/>
      <c r="AW39" s="187"/>
      <c r="AX39" s="191"/>
      <c r="AY39" s="187"/>
      <c r="AZ39" s="187"/>
      <c r="BA39" s="188"/>
      <c r="BB39" s="188"/>
    </row>
    <row r="40" spans="2:54" ht="12.75">
      <c r="B40" s="535"/>
      <c r="C40" s="109" t="s">
        <v>424</v>
      </c>
      <c r="D40" s="423" t="s">
        <v>345</v>
      </c>
      <c r="E40" s="110" t="s">
        <v>119</v>
      </c>
      <c r="F40" s="105" t="s">
        <v>226</v>
      </c>
      <c r="G40" s="186">
        <f t="shared" si="17"/>
        <v>0</v>
      </c>
      <c r="H40" s="191">
        <f t="shared" si="18"/>
        <v>0</v>
      </c>
      <c r="I40" s="192">
        <f t="shared" si="19"/>
        <v>0</v>
      </c>
      <c r="J40" s="186">
        <f t="shared" si="20"/>
        <v>0</v>
      </c>
      <c r="K40" s="191">
        <f t="shared" si="21"/>
        <v>0</v>
      </c>
      <c r="L40" s="187">
        <f t="shared" si="22"/>
        <v>0</v>
      </c>
      <c r="M40" s="190">
        <f t="shared" si="23"/>
        <v>0</v>
      </c>
      <c r="N40" s="188">
        <f t="shared" si="24"/>
        <v>0</v>
      </c>
      <c r="O40" s="186">
        <f t="shared" si="25"/>
        <v>0</v>
      </c>
      <c r="P40" s="187">
        <f t="shared" si="26"/>
        <v>0</v>
      </c>
      <c r="Q40" s="188">
        <f t="shared" si="27"/>
        <v>0</v>
      </c>
      <c r="R40" s="190">
        <f t="shared" si="28"/>
        <v>0</v>
      </c>
      <c r="S40" s="190">
        <f t="shared" si="29"/>
        <v>0</v>
      </c>
      <c r="T40" s="191"/>
      <c r="U40" s="187"/>
      <c r="V40" s="187"/>
      <c r="W40" s="187"/>
      <c r="X40" s="187"/>
      <c r="Y40" s="187"/>
      <c r="Z40" s="187"/>
      <c r="AA40" s="188"/>
      <c r="AB40" s="186"/>
      <c r="AC40" s="188"/>
      <c r="AD40" s="191"/>
      <c r="AE40" s="187"/>
      <c r="AF40" s="187"/>
      <c r="AG40" s="187"/>
      <c r="AH40" s="187"/>
      <c r="AI40" s="187"/>
      <c r="AJ40" s="191"/>
      <c r="AK40" s="187"/>
      <c r="AL40" s="187"/>
      <c r="AM40" s="187"/>
      <c r="AN40" s="187"/>
      <c r="AO40" s="192"/>
      <c r="AP40" s="186"/>
      <c r="AQ40" s="189"/>
      <c r="AR40" s="187"/>
      <c r="AS40" s="188"/>
      <c r="AT40" s="186"/>
      <c r="AU40" s="187"/>
      <c r="AV40" s="187"/>
      <c r="AW40" s="187"/>
      <c r="AX40" s="191"/>
      <c r="AY40" s="187"/>
      <c r="AZ40" s="187"/>
      <c r="BA40" s="188"/>
      <c r="BB40" s="188"/>
    </row>
    <row r="41" spans="2:54" ht="12.75">
      <c r="B41" s="535"/>
      <c r="C41" s="503" t="s">
        <v>425</v>
      </c>
      <c r="D41" s="423" t="s">
        <v>345</v>
      </c>
      <c r="E41" s="110" t="s">
        <v>107</v>
      </c>
      <c r="F41" s="114" t="s">
        <v>107</v>
      </c>
      <c r="G41" s="186">
        <f t="shared" si="17"/>
        <v>0</v>
      </c>
      <c r="H41" s="191">
        <f t="shared" si="18"/>
        <v>0</v>
      </c>
      <c r="I41" s="192">
        <f t="shared" si="19"/>
        <v>0</v>
      </c>
      <c r="J41" s="186">
        <f t="shared" si="20"/>
        <v>0</v>
      </c>
      <c r="K41" s="191">
        <f t="shared" si="21"/>
        <v>0</v>
      </c>
      <c r="L41" s="187">
        <f t="shared" si="22"/>
        <v>0</v>
      </c>
      <c r="M41" s="190">
        <f t="shared" si="23"/>
        <v>0</v>
      </c>
      <c r="N41" s="188">
        <f t="shared" si="24"/>
        <v>0</v>
      </c>
      <c r="O41" s="186">
        <f t="shared" si="25"/>
        <v>0</v>
      </c>
      <c r="P41" s="187">
        <f t="shared" si="26"/>
        <v>0</v>
      </c>
      <c r="Q41" s="188">
        <f t="shared" si="27"/>
        <v>0</v>
      </c>
      <c r="R41" s="190">
        <f t="shared" si="28"/>
        <v>0</v>
      </c>
      <c r="S41" s="190">
        <f t="shared" si="29"/>
        <v>0</v>
      </c>
      <c r="T41" s="191"/>
      <c r="U41" s="187"/>
      <c r="V41" s="187"/>
      <c r="W41" s="187"/>
      <c r="X41" s="187"/>
      <c r="Y41" s="187"/>
      <c r="Z41" s="187"/>
      <c r="AA41" s="188"/>
      <c r="AB41" s="186"/>
      <c r="AC41" s="188"/>
      <c r="AD41" s="191"/>
      <c r="AE41" s="187"/>
      <c r="AF41" s="187"/>
      <c r="AG41" s="187"/>
      <c r="AH41" s="187"/>
      <c r="AI41" s="187"/>
      <c r="AJ41" s="191"/>
      <c r="AK41" s="187"/>
      <c r="AL41" s="187"/>
      <c r="AM41" s="187"/>
      <c r="AN41" s="187"/>
      <c r="AO41" s="192"/>
      <c r="AP41" s="186"/>
      <c r="AQ41" s="189"/>
      <c r="AR41" s="187"/>
      <c r="AS41" s="188"/>
      <c r="AT41" s="186"/>
      <c r="AU41" s="187"/>
      <c r="AV41" s="187"/>
      <c r="AW41" s="187"/>
      <c r="AX41" s="191"/>
      <c r="AY41" s="187"/>
      <c r="AZ41" s="187"/>
      <c r="BA41" s="188"/>
      <c r="BB41" s="188"/>
    </row>
    <row r="42" spans="2:54" ht="12.75">
      <c r="B42" s="535"/>
      <c r="C42" s="504"/>
      <c r="D42" s="423" t="s">
        <v>345</v>
      </c>
      <c r="E42" s="110" t="s">
        <v>108</v>
      </c>
      <c r="F42" s="114" t="s">
        <v>108</v>
      </c>
      <c r="G42" s="186">
        <f t="shared" si="17"/>
        <v>0</v>
      </c>
      <c r="H42" s="191">
        <f t="shared" si="18"/>
        <v>0</v>
      </c>
      <c r="I42" s="192">
        <f t="shared" si="19"/>
        <v>0</v>
      </c>
      <c r="J42" s="186">
        <f t="shared" si="20"/>
        <v>0</v>
      </c>
      <c r="K42" s="191">
        <f t="shared" si="21"/>
        <v>0</v>
      </c>
      <c r="L42" s="187">
        <f t="shared" si="22"/>
        <v>0</v>
      </c>
      <c r="M42" s="190">
        <f t="shared" si="23"/>
        <v>0</v>
      </c>
      <c r="N42" s="188">
        <f t="shared" si="24"/>
        <v>0</v>
      </c>
      <c r="O42" s="186">
        <f t="shared" si="25"/>
        <v>0</v>
      </c>
      <c r="P42" s="187">
        <f t="shared" si="26"/>
        <v>0</v>
      </c>
      <c r="Q42" s="188">
        <f t="shared" si="27"/>
        <v>0</v>
      </c>
      <c r="R42" s="190">
        <f t="shared" si="28"/>
        <v>0</v>
      </c>
      <c r="S42" s="190">
        <f t="shared" si="29"/>
        <v>0</v>
      </c>
      <c r="T42" s="191"/>
      <c r="U42" s="187"/>
      <c r="V42" s="187"/>
      <c r="W42" s="187"/>
      <c r="X42" s="187"/>
      <c r="Y42" s="187"/>
      <c r="Z42" s="187"/>
      <c r="AA42" s="188"/>
      <c r="AB42" s="186"/>
      <c r="AC42" s="188"/>
      <c r="AD42" s="191"/>
      <c r="AE42" s="187"/>
      <c r="AF42" s="187"/>
      <c r="AG42" s="187"/>
      <c r="AH42" s="187"/>
      <c r="AI42" s="187"/>
      <c r="AJ42" s="191"/>
      <c r="AK42" s="187"/>
      <c r="AL42" s="187"/>
      <c r="AM42" s="187"/>
      <c r="AN42" s="187"/>
      <c r="AO42" s="192"/>
      <c r="AP42" s="186"/>
      <c r="AQ42" s="189"/>
      <c r="AR42" s="187"/>
      <c r="AS42" s="188"/>
      <c r="AT42" s="186"/>
      <c r="AU42" s="187"/>
      <c r="AV42" s="187"/>
      <c r="AW42" s="187"/>
      <c r="AX42" s="191"/>
      <c r="AY42" s="187"/>
      <c r="AZ42" s="187"/>
      <c r="BA42" s="188"/>
      <c r="BB42" s="188"/>
    </row>
    <row r="43" spans="2:54" ht="12.75">
      <c r="B43" s="535"/>
      <c r="C43" s="504"/>
      <c r="D43" s="423" t="s">
        <v>345</v>
      </c>
      <c r="E43" s="110" t="s">
        <v>109</v>
      </c>
      <c r="F43" s="114" t="s">
        <v>109</v>
      </c>
      <c r="G43" s="186">
        <f t="shared" si="17"/>
        <v>0</v>
      </c>
      <c r="H43" s="191">
        <f t="shared" si="18"/>
        <v>0</v>
      </c>
      <c r="I43" s="192">
        <f t="shared" si="19"/>
        <v>0</v>
      </c>
      <c r="J43" s="186">
        <f t="shared" si="20"/>
        <v>0</v>
      </c>
      <c r="K43" s="191">
        <f t="shared" si="21"/>
        <v>0</v>
      </c>
      <c r="L43" s="187">
        <f t="shared" si="22"/>
        <v>0</v>
      </c>
      <c r="M43" s="190">
        <f t="shared" si="23"/>
        <v>0</v>
      </c>
      <c r="N43" s="188">
        <f t="shared" si="24"/>
        <v>0</v>
      </c>
      <c r="O43" s="186">
        <f t="shared" si="25"/>
        <v>0</v>
      </c>
      <c r="P43" s="187">
        <f t="shared" si="26"/>
        <v>0</v>
      </c>
      <c r="Q43" s="188">
        <f t="shared" si="27"/>
        <v>0</v>
      </c>
      <c r="R43" s="190">
        <f t="shared" si="28"/>
        <v>0</v>
      </c>
      <c r="S43" s="190">
        <f t="shared" si="29"/>
        <v>0</v>
      </c>
      <c r="T43" s="191"/>
      <c r="U43" s="187"/>
      <c r="V43" s="187"/>
      <c r="W43" s="187"/>
      <c r="X43" s="187"/>
      <c r="Y43" s="187"/>
      <c r="Z43" s="187"/>
      <c r="AA43" s="188"/>
      <c r="AB43" s="186"/>
      <c r="AC43" s="188"/>
      <c r="AD43" s="191"/>
      <c r="AE43" s="187"/>
      <c r="AF43" s="187"/>
      <c r="AG43" s="187"/>
      <c r="AH43" s="187"/>
      <c r="AI43" s="187"/>
      <c r="AJ43" s="191"/>
      <c r="AK43" s="187"/>
      <c r="AL43" s="187"/>
      <c r="AM43" s="187"/>
      <c r="AN43" s="187"/>
      <c r="AO43" s="192"/>
      <c r="AP43" s="186"/>
      <c r="AQ43" s="189"/>
      <c r="AR43" s="187"/>
      <c r="AS43" s="188"/>
      <c r="AT43" s="186"/>
      <c r="AU43" s="187"/>
      <c r="AV43" s="187"/>
      <c r="AW43" s="187"/>
      <c r="AX43" s="191"/>
      <c r="AY43" s="187"/>
      <c r="AZ43" s="187"/>
      <c r="BA43" s="188"/>
      <c r="BB43" s="188"/>
    </row>
    <row r="44" spans="2:54" ht="12.75">
      <c r="B44" s="535"/>
      <c r="C44" s="504"/>
      <c r="D44" s="423" t="s">
        <v>345</v>
      </c>
      <c r="E44" s="110" t="s">
        <v>110</v>
      </c>
      <c r="F44" s="114" t="s">
        <v>110</v>
      </c>
      <c r="G44" s="186">
        <f t="shared" si="17"/>
        <v>0</v>
      </c>
      <c r="H44" s="191">
        <f t="shared" si="18"/>
        <v>0</v>
      </c>
      <c r="I44" s="192">
        <f t="shared" si="19"/>
        <v>0</v>
      </c>
      <c r="J44" s="186">
        <f t="shared" si="20"/>
        <v>0</v>
      </c>
      <c r="K44" s="191">
        <f t="shared" si="21"/>
        <v>0</v>
      </c>
      <c r="L44" s="187">
        <f t="shared" si="22"/>
        <v>0</v>
      </c>
      <c r="M44" s="190">
        <f t="shared" si="23"/>
        <v>0</v>
      </c>
      <c r="N44" s="188">
        <f t="shared" si="24"/>
        <v>0</v>
      </c>
      <c r="O44" s="186">
        <f t="shared" si="25"/>
        <v>0</v>
      </c>
      <c r="P44" s="187">
        <f t="shared" si="26"/>
        <v>0</v>
      </c>
      <c r="Q44" s="188">
        <f t="shared" si="27"/>
        <v>0</v>
      </c>
      <c r="R44" s="190">
        <f t="shared" si="28"/>
        <v>0</v>
      </c>
      <c r="S44" s="190">
        <f t="shared" si="29"/>
        <v>0</v>
      </c>
      <c r="T44" s="191"/>
      <c r="U44" s="187"/>
      <c r="V44" s="187"/>
      <c r="W44" s="187"/>
      <c r="X44" s="187"/>
      <c r="Y44" s="187"/>
      <c r="Z44" s="187"/>
      <c r="AA44" s="188"/>
      <c r="AB44" s="186"/>
      <c r="AC44" s="188"/>
      <c r="AD44" s="191"/>
      <c r="AE44" s="187"/>
      <c r="AF44" s="187"/>
      <c r="AG44" s="187"/>
      <c r="AH44" s="187"/>
      <c r="AI44" s="187"/>
      <c r="AJ44" s="191"/>
      <c r="AK44" s="187"/>
      <c r="AL44" s="187"/>
      <c r="AM44" s="187"/>
      <c r="AN44" s="187"/>
      <c r="AO44" s="192"/>
      <c r="AP44" s="186"/>
      <c r="AQ44" s="189"/>
      <c r="AR44" s="187"/>
      <c r="AS44" s="188"/>
      <c r="AT44" s="186"/>
      <c r="AU44" s="187"/>
      <c r="AV44" s="187"/>
      <c r="AW44" s="187"/>
      <c r="AX44" s="191"/>
      <c r="AY44" s="187"/>
      <c r="AZ44" s="187"/>
      <c r="BA44" s="188"/>
      <c r="BB44" s="188"/>
    </row>
    <row r="45" spans="2:54" ht="12.75">
      <c r="B45" s="535"/>
      <c r="C45" s="504"/>
      <c r="D45" s="423" t="s">
        <v>345</v>
      </c>
      <c r="E45" s="110" t="s">
        <v>111</v>
      </c>
      <c r="F45" s="105" t="s">
        <v>111</v>
      </c>
      <c r="G45" s="186">
        <f t="shared" si="17"/>
        <v>0</v>
      </c>
      <c r="H45" s="191">
        <f t="shared" si="18"/>
        <v>0</v>
      </c>
      <c r="I45" s="192">
        <f t="shared" si="19"/>
        <v>0</v>
      </c>
      <c r="J45" s="186">
        <f t="shared" si="20"/>
        <v>0</v>
      </c>
      <c r="K45" s="191">
        <f t="shared" si="21"/>
        <v>0</v>
      </c>
      <c r="L45" s="187">
        <f t="shared" si="22"/>
        <v>0</v>
      </c>
      <c r="M45" s="190">
        <f t="shared" si="23"/>
        <v>0</v>
      </c>
      <c r="N45" s="188">
        <f t="shared" si="24"/>
        <v>0</v>
      </c>
      <c r="O45" s="186">
        <f t="shared" si="25"/>
        <v>0</v>
      </c>
      <c r="P45" s="187">
        <f t="shared" si="26"/>
        <v>0</v>
      </c>
      <c r="Q45" s="188">
        <f t="shared" si="27"/>
        <v>0</v>
      </c>
      <c r="R45" s="190">
        <f t="shared" si="28"/>
        <v>0</v>
      </c>
      <c r="S45" s="190">
        <f t="shared" si="29"/>
        <v>0</v>
      </c>
      <c r="T45" s="191"/>
      <c r="U45" s="187"/>
      <c r="V45" s="187"/>
      <c r="W45" s="187"/>
      <c r="X45" s="187"/>
      <c r="Y45" s="187"/>
      <c r="Z45" s="187"/>
      <c r="AA45" s="188"/>
      <c r="AB45" s="186"/>
      <c r="AC45" s="188"/>
      <c r="AD45" s="191"/>
      <c r="AE45" s="187"/>
      <c r="AF45" s="187"/>
      <c r="AG45" s="187"/>
      <c r="AH45" s="187"/>
      <c r="AI45" s="187"/>
      <c r="AJ45" s="191"/>
      <c r="AK45" s="187"/>
      <c r="AL45" s="187"/>
      <c r="AM45" s="187"/>
      <c r="AN45" s="187"/>
      <c r="AO45" s="192"/>
      <c r="AP45" s="186"/>
      <c r="AQ45" s="189"/>
      <c r="AR45" s="187"/>
      <c r="AS45" s="188"/>
      <c r="AT45" s="186"/>
      <c r="AU45" s="187"/>
      <c r="AV45" s="187"/>
      <c r="AW45" s="187"/>
      <c r="AX45" s="191"/>
      <c r="AY45" s="187"/>
      <c r="AZ45" s="187"/>
      <c r="BA45" s="188"/>
      <c r="BB45" s="188"/>
    </row>
    <row r="46" spans="2:54" ht="12.75">
      <c r="B46" s="535"/>
      <c r="C46" s="504"/>
      <c r="D46" s="157" t="s">
        <v>412</v>
      </c>
      <c r="E46" s="158"/>
      <c r="F46" s="151"/>
      <c r="G46" s="227">
        <f aca="true" t="shared" si="30" ref="G46:S46">SUM(G41:G45)</f>
        <v>0</v>
      </c>
      <c r="H46" s="232">
        <f t="shared" si="30"/>
        <v>0</v>
      </c>
      <c r="I46" s="233">
        <f t="shared" si="30"/>
        <v>0</v>
      </c>
      <c r="J46" s="227">
        <f t="shared" si="30"/>
        <v>0</v>
      </c>
      <c r="K46" s="232">
        <f t="shared" si="30"/>
        <v>0</v>
      </c>
      <c r="L46" s="228">
        <f t="shared" si="30"/>
        <v>0</v>
      </c>
      <c r="M46" s="231">
        <f t="shared" si="30"/>
        <v>0</v>
      </c>
      <c r="N46" s="229">
        <f t="shared" si="30"/>
        <v>0</v>
      </c>
      <c r="O46" s="227">
        <f t="shared" si="30"/>
        <v>0</v>
      </c>
      <c r="P46" s="228">
        <f t="shared" si="30"/>
        <v>0</v>
      </c>
      <c r="Q46" s="229">
        <f t="shared" si="30"/>
        <v>0</v>
      </c>
      <c r="R46" s="231">
        <f t="shared" si="30"/>
        <v>0</v>
      </c>
      <c r="S46" s="231">
        <f t="shared" si="30"/>
        <v>0</v>
      </c>
      <c r="T46" s="191"/>
      <c r="U46" s="187"/>
      <c r="V46" s="187"/>
      <c r="W46" s="187"/>
      <c r="X46" s="187"/>
      <c r="Y46" s="187"/>
      <c r="Z46" s="187"/>
      <c r="AA46" s="188"/>
      <c r="AB46" s="186"/>
      <c r="AC46" s="188"/>
      <c r="AD46" s="191"/>
      <c r="AE46" s="187"/>
      <c r="AF46" s="187"/>
      <c r="AG46" s="187"/>
      <c r="AH46" s="187"/>
      <c r="AI46" s="187"/>
      <c r="AJ46" s="191"/>
      <c r="AK46" s="187"/>
      <c r="AL46" s="187"/>
      <c r="AM46" s="187"/>
      <c r="AN46" s="187"/>
      <c r="AO46" s="192"/>
      <c r="AP46" s="186"/>
      <c r="AQ46" s="189"/>
      <c r="AR46" s="187"/>
      <c r="AS46" s="188"/>
      <c r="AT46" s="186"/>
      <c r="AU46" s="187"/>
      <c r="AV46" s="187"/>
      <c r="AW46" s="187"/>
      <c r="AX46" s="191"/>
      <c r="AY46" s="187"/>
      <c r="AZ46" s="187"/>
      <c r="BA46" s="188"/>
      <c r="BB46" s="188"/>
    </row>
    <row r="47" spans="2:54" ht="12.75">
      <c r="B47" s="536"/>
      <c r="C47" s="155" t="s">
        <v>209</v>
      </c>
      <c r="D47" s="155"/>
      <c r="E47" s="155"/>
      <c r="F47" s="159"/>
      <c r="G47" s="214">
        <f aca="true" t="shared" si="31" ref="G47:S47">SUM(G37:G46,-G46)</f>
        <v>0</v>
      </c>
      <c r="H47" s="219">
        <f t="shared" si="31"/>
        <v>0</v>
      </c>
      <c r="I47" s="220">
        <f t="shared" si="31"/>
        <v>0</v>
      </c>
      <c r="J47" s="214">
        <f t="shared" si="31"/>
        <v>0</v>
      </c>
      <c r="K47" s="219">
        <f t="shared" si="31"/>
        <v>0</v>
      </c>
      <c r="L47" s="215">
        <f t="shared" si="31"/>
        <v>0</v>
      </c>
      <c r="M47" s="218">
        <f t="shared" si="31"/>
        <v>0</v>
      </c>
      <c r="N47" s="216">
        <f t="shared" si="31"/>
        <v>0</v>
      </c>
      <c r="O47" s="214">
        <f t="shared" si="31"/>
        <v>0</v>
      </c>
      <c r="P47" s="215">
        <f t="shared" si="31"/>
        <v>0</v>
      </c>
      <c r="Q47" s="216">
        <f t="shared" si="31"/>
        <v>0</v>
      </c>
      <c r="R47" s="218">
        <f t="shared" si="31"/>
        <v>0</v>
      </c>
      <c r="S47" s="218">
        <f t="shared" si="31"/>
        <v>0</v>
      </c>
      <c r="T47" s="221"/>
      <c r="U47" s="222"/>
      <c r="V47" s="222"/>
      <c r="W47" s="222"/>
      <c r="X47" s="222"/>
      <c r="Y47" s="222"/>
      <c r="Z47" s="222"/>
      <c r="AA47" s="223"/>
      <c r="AB47" s="224"/>
      <c r="AC47" s="223"/>
      <c r="AD47" s="221"/>
      <c r="AE47" s="222"/>
      <c r="AF47" s="222"/>
      <c r="AG47" s="222"/>
      <c r="AH47" s="222"/>
      <c r="AI47" s="222"/>
      <c r="AJ47" s="221"/>
      <c r="AK47" s="222"/>
      <c r="AL47" s="222"/>
      <c r="AM47" s="222"/>
      <c r="AN47" s="222"/>
      <c r="AO47" s="225"/>
      <c r="AP47" s="224"/>
      <c r="AQ47" s="226"/>
      <c r="AR47" s="222"/>
      <c r="AS47" s="223"/>
      <c r="AT47" s="224"/>
      <c r="AU47" s="222"/>
      <c r="AV47" s="222"/>
      <c r="AW47" s="222"/>
      <c r="AX47" s="221"/>
      <c r="AY47" s="222"/>
      <c r="AZ47" s="222"/>
      <c r="BA47" s="223"/>
      <c r="BB47" s="223"/>
    </row>
    <row r="48" spans="2:54" ht="12.75" customHeight="1">
      <c r="B48" s="531" t="s">
        <v>426</v>
      </c>
      <c r="C48" s="513" t="s">
        <v>427</v>
      </c>
      <c r="D48" s="424" t="s">
        <v>346</v>
      </c>
      <c r="E48" s="115" t="s">
        <v>428</v>
      </c>
      <c r="F48" s="116" t="s">
        <v>241</v>
      </c>
      <c r="G48" s="179">
        <f aca="true" t="shared" si="32" ref="G48:G55">SUM(AP48,AR48)</f>
        <v>0</v>
      </c>
      <c r="H48" s="184">
        <f aca="true" t="shared" si="33" ref="H48:H55">SUM(U48,V48)</f>
        <v>0</v>
      </c>
      <c r="I48" s="185">
        <f aca="true" t="shared" si="34" ref="I48:I55">SUM(T48)</f>
        <v>0</v>
      </c>
      <c r="J48" s="179">
        <f aca="true" t="shared" si="35" ref="J48:J55">SUM(X48,Z48)</f>
        <v>0</v>
      </c>
      <c r="K48" s="184">
        <f aca="true" t="shared" si="36" ref="K48:K55">SUM(Y48,AA48)</f>
        <v>0</v>
      </c>
      <c r="L48" s="180">
        <f aca="true" t="shared" si="37" ref="L48:L55">SUM(W48)</f>
        <v>0</v>
      </c>
      <c r="M48" s="183">
        <f aca="true" t="shared" si="38" ref="M48:M55">SUM(G48:L48)</f>
        <v>0</v>
      </c>
      <c r="N48" s="181">
        <f aca="true" t="shared" si="39" ref="N48:N55">BB48</f>
        <v>0</v>
      </c>
      <c r="O48" s="179">
        <f aca="true" t="shared" si="40" ref="O48:O55">SUM(AQ48,AS48)</f>
        <v>0</v>
      </c>
      <c r="P48" s="180">
        <f aca="true" t="shared" si="41" ref="P48:P55">SUM(AB48,AC48)</f>
        <v>0</v>
      </c>
      <c r="Q48" s="181">
        <f aca="true" t="shared" si="42" ref="Q48:Q55">SUM(O48:P48)</f>
        <v>0</v>
      </c>
      <c r="R48" s="183">
        <f aca="true" t="shared" si="43" ref="R48:R55">SUM(AD48:AI48)</f>
        <v>0</v>
      </c>
      <c r="S48" s="183">
        <f aca="true" t="shared" si="44" ref="S48:S55">SUM(AT48:AW48)</f>
        <v>0</v>
      </c>
      <c r="T48" s="184"/>
      <c r="U48" s="180"/>
      <c r="V48" s="180"/>
      <c r="W48" s="180"/>
      <c r="X48" s="180"/>
      <c r="Y48" s="180"/>
      <c r="Z48" s="180"/>
      <c r="AA48" s="181"/>
      <c r="AB48" s="179"/>
      <c r="AC48" s="181"/>
      <c r="AD48" s="184"/>
      <c r="AE48" s="180"/>
      <c r="AF48" s="180"/>
      <c r="AG48" s="180"/>
      <c r="AH48" s="180"/>
      <c r="AI48" s="180"/>
      <c r="AJ48" s="184"/>
      <c r="AK48" s="180"/>
      <c r="AL48" s="180"/>
      <c r="AM48" s="180"/>
      <c r="AN48" s="180"/>
      <c r="AO48" s="185"/>
      <c r="AP48" s="179"/>
      <c r="AQ48" s="182"/>
      <c r="AR48" s="180"/>
      <c r="AS48" s="181"/>
      <c r="AT48" s="179"/>
      <c r="AU48" s="180"/>
      <c r="AV48" s="180"/>
      <c r="AW48" s="180"/>
      <c r="AX48" s="184"/>
      <c r="AY48" s="180"/>
      <c r="AZ48" s="180"/>
      <c r="BA48" s="181"/>
      <c r="BB48" s="181"/>
    </row>
    <row r="49" spans="2:54" ht="12.75">
      <c r="B49" s="532"/>
      <c r="C49" s="504"/>
      <c r="D49" s="425" t="s">
        <v>346</v>
      </c>
      <c r="E49" s="117" t="s">
        <v>112</v>
      </c>
      <c r="F49" s="118" t="s">
        <v>112</v>
      </c>
      <c r="G49" s="186">
        <f t="shared" si="32"/>
        <v>0</v>
      </c>
      <c r="H49" s="191">
        <f t="shared" si="33"/>
        <v>0</v>
      </c>
      <c r="I49" s="192">
        <f t="shared" si="34"/>
        <v>0</v>
      </c>
      <c r="J49" s="186">
        <f t="shared" si="35"/>
        <v>0</v>
      </c>
      <c r="K49" s="191">
        <f t="shared" si="36"/>
        <v>0</v>
      </c>
      <c r="L49" s="187">
        <f t="shared" si="37"/>
        <v>0</v>
      </c>
      <c r="M49" s="190">
        <f t="shared" si="38"/>
        <v>0</v>
      </c>
      <c r="N49" s="188">
        <f t="shared" si="39"/>
        <v>0</v>
      </c>
      <c r="O49" s="186">
        <f t="shared" si="40"/>
        <v>0</v>
      </c>
      <c r="P49" s="187">
        <f t="shared" si="41"/>
        <v>0</v>
      </c>
      <c r="Q49" s="188">
        <f t="shared" si="42"/>
        <v>0</v>
      </c>
      <c r="R49" s="190">
        <f t="shared" si="43"/>
        <v>0</v>
      </c>
      <c r="S49" s="190">
        <f t="shared" si="44"/>
        <v>0</v>
      </c>
      <c r="T49" s="191"/>
      <c r="U49" s="187"/>
      <c r="V49" s="187"/>
      <c r="W49" s="187"/>
      <c r="X49" s="187"/>
      <c r="Y49" s="187"/>
      <c r="Z49" s="187"/>
      <c r="AA49" s="188"/>
      <c r="AB49" s="186"/>
      <c r="AC49" s="188"/>
      <c r="AD49" s="191"/>
      <c r="AE49" s="187"/>
      <c r="AF49" s="187"/>
      <c r="AG49" s="187"/>
      <c r="AH49" s="187"/>
      <c r="AI49" s="187"/>
      <c r="AJ49" s="191"/>
      <c r="AK49" s="187"/>
      <c r="AL49" s="187"/>
      <c r="AM49" s="187"/>
      <c r="AN49" s="187"/>
      <c r="AO49" s="192"/>
      <c r="AP49" s="186"/>
      <c r="AQ49" s="189"/>
      <c r="AR49" s="187"/>
      <c r="AS49" s="188"/>
      <c r="AT49" s="186"/>
      <c r="AU49" s="187"/>
      <c r="AV49" s="187"/>
      <c r="AW49" s="187"/>
      <c r="AX49" s="191"/>
      <c r="AY49" s="187"/>
      <c r="AZ49" s="187"/>
      <c r="BA49" s="188"/>
      <c r="BB49" s="188"/>
    </row>
    <row r="50" spans="2:54" ht="12.75">
      <c r="B50" s="532"/>
      <c r="C50" s="504"/>
      <c r="D50" s="425" t="s">
        <v>346</v>
      </c>
      <c r="E50" s="117" t="s">
        <v>113</v>
      </c>
      <c r="F50" s="118" t="s">
        <v>113</v>
      </c>
      <c r="G50" s="186">
        <f t="shared" si="32"/>
        <v>0</v>
      </c>
      <c r="H50" s="191">
        <f t="shared" si="33"/>
        <v>0</v>
      </c>
      <c r="I50" s="192">
        <f t="shared" si="34"/>
        <v>0</v>
      </c>
      <c r="J50" s="186">
        <f t="shared" si="35"/>
        <v>0</v>
      </c>
      <c r="K50" s="191">
        <f t="shared" si="36"/>
        <v>0</v>
      </c>
      <c r="L50" s="187">
        <f t="shared" si="37"/>
        <v>0</v>
      </c>
      <c r="M50" s="190">
        <f t="shared" si="38"/>
        <v>0</v>
      </c>
      <c r="N50" s="188">
        <f t="shared" si="39"/>
        <v>0</v>
      </c>
      <c r="O50" s="186">
        <f t="shared" si="40"/>
        <v>0</v>
      </c>
      <c r="P50" s="187">
        <f t="shared" si="41"/>
        <v>0</v>
      </c>
      <c r="Q50" s="188">
        <f t="shared" si="42"/>
        <v>0</v>
      </c>
      <c r="R50" s="190">
        <f t="shared" si="43"/>
        <v>0</v>
      </c>
      <c r="S50" s="190">
        <f t="shared" si="44"/>
        <v>0</v>
      </c>
      <c r="T50" s="191"/>
      <c r="U50" s="187"/>
      <c r="V50" s="187"/>
      <c r="W50" s="187"/>
      <c r="X50" s="187"/>
      <c r="Y50" s="187"/>
      <c r="Z50" s="187"/>
      <c r="AA50" s="188"/>
      <c r="AB50" s="186"/>
      <c r="AC50" s="188"/>
      <c r="AD50" s="191"/>
      <c r="AE50" s="187"/>
      <c r="AF50" s="187"/>
      <c r="AG50" s="187"/>
      <c r="AH50" s="187"/>
      <c r="AI50" s="187"/>
      <c r="AJ50" s="191"/>
      <c r="AK50" s="187"/>
      <c r="AL50" s="187"/>
      <c r="AM50" s="187"/>
      <c r="AN50" s="187"/>
      <c r="AO50" s="192"/>
      <c r="AP50" s="186"/>
      <c r="AQ50" s="189"/>
      <c r="AR50" s="187"/>
      <c r="AS50" s="188"/>
      <c r="AT50" s="186"/>
      <c r="AU50" s="187"/>
      <c r="AV50" s="187"/>
      <c r="AW50" s="187"/>
      <c r="AX50" s="191"/>
      <c r="AY50" s="187"/>
      <c r="AZ50" s="187"/>
      <c r="BA50" s="188"/>
      <c r="BB50" s="188"/>
    </row>
    <row r="51" spans="2:54" ht="12.75">
      <c r="B51" s="532"/>
      <c r="C51" s="504"/>
      <c r="D51" s="425" t="s">
        <v>346</v>
      </c>
      <c r="E51" s="117" t="s">
        <v>114</v>
      </c>
      <c r="F51" s="118" t="s">
        <v>114</v>
      </c>
      <c r="G51" s="186">
        <f t="shared" si="32"/>
        <v>0</v>
      </c>
      <c r="H51" s="191">
        <f t="shared" si="33"/>
        <v>0</v>
      </c>
      <c r="I51" s="192">
        <f t="shared" si="34"/>
        <v>0</v>
      </c>
      <c r="J51" s="186">
        <f t="shared" si="35"/>
        <v>0</v>
      </c>
      <c r="K51" s="191">
        <f t="shared" si="36"/>
        <v>0</v>
      </c>
      <c r="L51" s="187">
        <f t="shared" si="37"/>
        <v>0</v>
      </c>
      <c r="M51" s="190">
        <f t="shared" si="38"/>
        <v>0</v>
      </c>
      <c r="N51" s="188">
        <f t="shared" si="39"/>
        <v>0</v>
      </c>
      <c r="O51" s="186">
        <f t="shared" si="40"/>
        <v>0</v>
      </c>
      <c r="P51" s="187">
        <f t="shared" si="41"/>
        <v>0</v>
      </c>
      <c r="Q51" s="188">
        <f t="shared" si="42"/>
        <v>0</v>
      </c>
      <c r="R51" s="190">
        <f t="shared" si="43"/>
        <v>0</v>
      </c>
      <c r="S51" s="190">
        <f t="shared" si="44"/>
        <v>0</v>
      </c>
      <c r="T51" s="191"/>
      <c r="U51" s="187"/>
      <c r="V51" s="187"/>
      <c r="W51" s="187"/>
      <c r="X51" s="187"/>
      <c r="Y51" s="187"/>
      <c r="Z51" s="187"/>
      <c r="AA51" s="188"/>
      <c r="AB51" s="186"/>
      <c r="AC51" s="188"/>
      <c r="AD51" s="191"/>
      <c r="AE51" s="187"/>
      <c r="AF51" s="187"/>
      <c r="AG51" s="187"/>
      <c r="AH51" s="187"/>
      <c r="AI51" s="187"/>
      <c r="AJ51" s="191"/>
      <c r="AK51" s="187"/>
      <c r="AL51" s="187"/>
      <c r="AM51" s="187"/>
      <c r="AN51" s="187"/>
      <c r="AO51" s="192"/>
      <c r="AP51" s="186"/>
      <c r="AQ51" s="189"/>
      <c r="AR51" s="187"/>
      <c r="AS51" s="188"/>
      <c r="AT51" s="186"/>
      <c r="AU51" s="187"/>
      <c r="AV51" s="187"/>
      <c r="AW51" s="187"/>
      <c r="AX51" s="191"/>
      <c r="AY51" s="187"/>
      <c r="AZ51" s="187"/>
      <c r="BA51" s="188"/>
      <c r="BB51" s="188"/>
    </row>
    <row r="52" spans="2:54" ht="12.75">
      <c r="B52" s="532"/>
      <c r="C52" s="504"/>
      <c r="D52" s="425" t="s">
        <v>346</v>
      </c>
      <c r="E52" s="117" t="s">
        <v>115</v>
      </c>
      <c r="F52" s="118" t="s">
        <v>115</v>
      </c>
      <c r="G52" s="186">
        <f t="shared" si="32"/>
        <v>0</v>
      </c>
      <c r="H52" s="191">
        <f t="shared" si="33"/>
        <v>0</v>
      </c>
      <c r="I52" s="192">
        <f t="shared" si="34"/>
        <v>0</v>
      </c>
      <c r="J52" s="186">
        <f t="shared" si="35"/>
        <v>0</v>
      </c>
      <c r="K52" s="191">
        <f t="shared" si="36"/>
        <v>0</v>
      </c>
      <c r="L52" s="187">
        <f t="shared" si="37"/>
        <v>0</v>
      </c>
      <c r="M52" s="190">
        <f t="shared" si="38"/>
        <v>0</v>
      </c>
      <c r="N52" s="188">
        <f t="shared" si="39"/>
        <v>0</v>
      </c>
      <c r="O52" s="186">
        <f t="shared" si="40"/>
        <v>0</v>
      </c>
      <c r="P52" s="187">
        <f t="shared" si="41"/>
        <v>0</v>
      </c>
      <c r="Q52" s="188">
        <f t="shared" si="42"/>
        <v>0</v>
      </c>
      <c r="R52" s="190">
        <f t="shared" si="43"/>
        <v>0</v>
      </c>
      <c r="S52" s="190">
        <f t="shared" si="44"/>
        <v>0</v>
      </c>
      <c r="T52" s="191"/>
      <c r="U52" s="187"/>
      <c r="V52" s="187"/>
      <c r="W52" s="187"/>
      <c r="X52" s="187"/>
      <c r="Y52" s="187"/>
      <c r="Z52" s="187"/>
      <c r="AA52" s="188"/>
      <c r="AB52" s="186"/>
      <c r="AC52" s="188"/>
      <c r="AD52" s="191"/>
      <c r="AE52" s="187"/>
      <c r="AF52" s="187"/>
      <c r="AG52" s="187"/>
      <c r="AH52" s="187"/>
      <c r="AI52" s="187"/>
      <c r="AJ52" s="191"/>
      <c r="AK52" s="187"/>
      <c r="AL52" s="187"/>
      <c r="AM52" s="187"/>
      <c r="AN52" s="187"/>
      <c r="AO52" s="192"/>
      <c r="AP52" s="186"/>
      <c r="AQ52" s="189"/>
      <c r="AR52" s="187"/>
      <c r="AS52" s="188"/>
      <c r="AT52" s="186"/>
      <c r="AU52" s="187"/>
      <c r="AV52" s="187"/>
      <c r="AW52" s="187"/>
      <c r="AX52" s="191"/>
      <c r="AY52" s="187"/>
      <c r="AZ52" s="187"/>
      <c r="BA52" s="188"/>
      <c r="BB52" s="188"/>
    </row>
    <row r="53" spans="2:54" ht="12.75">
      <c r="B53" s="532"/>
      <c r="C53" s="504"/>
      <c r="D53" s="425" t="s">
        <v>346</v>
      </c>
      <c r="E53" s="117" t="s">
        <v>116</v>
      </c>
      <c r="F53" s="118" t="s">
        <v>116</v>
      </c>
      <c r="G53" s="186">
        <f t="shared" si="32"/>
        <v>0</v>
      </c>
      <c r="H53" s="191">
        <f t="shared" si="33"/>
        <v>0</v>
      </c>
      <c r="I53" s="192">
        <f t="shared" si="34"/>
        <v>0</v>
      </c>
      <c r="J53" s="186">
        <f t="shared" si="35"/>
        <v>0</v>
      </c>
      <c r="K53" s="191">
        <f t="shared" si="36"/>
        <v>0</v>
      </c>
      <c r="L53" s="187">
        <f t="shared" si="37"/>
        <v>0</v>
      </c>
      <c r="M53" s="190">
        <f t="shared" si="38"/>
        <v>0</v>
      </c>
      <c r="N53" s="188">
        <f t="shared" si="39"/>
        <v>0</v>
      </c>
      <c r="O53" s="186">
        <f t="shared" si="40"/>
        <v>0</v>
      </c>
      <c r="P53" s="187">
        <f t="shared" si="41"/>
        <v>0</v>
      </c>
      <c r="Q53" s="188">
        <f t="shared" si="42"/>
        <v>0</v>
      </c>
      <c r="R53" s="190">
        <f t="shared" si="43"/>
        <v>0</v>
      </c>
      <c r="S53" s="190">
        <f t="shared" si="44"/>
        <v>0</v>
      </c>
      <c r="T53" s="191"/>
      <c r="U53" s="187"/>
      <c r="V53" s="187"/>
      <c r="W53" s="187"/>
      <c r="X53" s="187"/>
      <c r="Y53" s="187"/>
      <c r="Z53" s="187"/>
      <c r="AA53" s="188"/>
      <c r="AB53" s="186"/>
      <c r="AC53" s="188"/>
      <c r="AD53" s="191"/>
      <c r="AE53" s="187"/>
      <c r="AF53" s="187"/>
      <c r="AG53" s="187"/>
      <c r="AH53" s="187"/>
      <c r="AI53" s="187"/>
      <c r="AJ53" s="191"/>
      <c r="AK53" s="187"/>
      <c r="AL53" s="187"/>
      <c r="AM53" s="187"/>
      <c r="AN53" s="187"/>
      <c r="AO53" s="192"/>
      <c r="AP53" s="186"/>
      <c r="AQ53" s="189"/>
      <c r="AR53" s="187"/>
      <c r="AS53" s="188"/>
      <c r="AT53" s="186"/>
      <c r="AU53" s="187"/>
      <c r="AV53" s="187"/>
      <c r="AW53" s="187"/>
      <c r="AX53" s="191"/>
      <c r="AY53" s="187"/>
      <c r="AZ53" s="187"/>
      <c r="BA53" s="188"/>
      <c r="BB53" s="188"/>
    </row>
    <row r="54" spans="2:54" ht="12.75">
      <c r="B54" s="532"/>
      <c r="C54" s="504"/>
      <c r="D54" s="425" t="s">
        <v>346</v>
      </c>
      <c r="E54" s="119" t="s">
        <v>117</v>
      </c>
      <c r="F54" s="120" t="s">
        <v>117</v>
      </c>
      <c r="G54" s="186">
        <f t="shared" si="32"/>
        <v>0</v>
      </c>
      <c r="H54" s="191">
        <f t="shared" si="33"/>
        <v>0</v>
      </c>
      <c r="I54" s="192">
        <f t="shared" si="34"/>
        <v>0</v>
      </c>
      <c r="J54" s="186">
        <f t="shared" si="35"/>
        <v>0</v>
      </c>
      <c r="K54" s="191">
        <f t="shared" si="36"/>
        <v>0</v>
      </c>
      <c r="L54" s="187">
        <f t="shared" si="37"/>
        <v>0</v>
      </c>
      <c r="M54" s="190">
        <f t="shared" si="38"/>
        <v>0</v>
      </c>
      <c r="N54" s="188">
        <f t="shared" si="39"/>
        <v>0</v>
      </c>
      <c r="O54" s="186">
        <f t="shared" si="40"/>
        <v>0</v>
      </c>
      <c r="P54" s="187">
        <f t="shared" si="41"/>
        <v>0</v>
      </c>
      <c r="Q54" s="188">
        <f t="shared" si="42"/>
        <v>0</v>
      </c>
      <c r="R54" s="190">
        <f t="shared" si="43"/>
        <v>0</v>
      </c>
      <c r="S54" s="190">
        <f t="shared" si="44"/>
        <v>0</v>
      </c>
      <c r="T54" s="191"/>
      <c r="U54" s="187"/>
      <c r="V54" s="187"/>
      <c r="W54" s="187"/>
      <c r="X54" s="187"/>
      <c r="Y54" s="187"/>
      <c r="Z54" s="187"/>
      <c r="AA54" s="188"/>
      <c r="AB54" s="186"/>
      <c r="AC54" s="188"/>
      <c r="AD54" s="191"/>
      <c r="AE54" s="187"/>
      <c r="AF54" s="187"/>
      <c r="AG54" s="187"/>
      <c r="AH54" s="187"/>
      <c r="AI54" s="187"/>
      <c r="AJ54" s="191"/>
      <c r="AK54" s="187"/>
      <c r="AL54" s="187"/>
      <c r="AM54" s="187"/>
      <c r="AN54" s="187"/>
      <c r="AO54" s="192"/>
      <c r="AP54" s="186"/>
      <c r="AQ54" s="189"/>
      <c r="AR54" s="187"/>
      <c r="AS54" s="188"/>
      <c r="AT54" s="186"/>
      <c r="AU54" s="187"/>
      <c r="AV54" s="187"/>
      <c r="AW54" s="187"/>
      <c r="AX54" s="191"/>
      <c r="AY54" s="187"/>
      <c r="AZ54" s="187"/>
      <c r="BA54" s="188"/>
      <c r="BB54" s="188"/>
    </row>
    <row r="55" spans="2:54" ht="12.75">
      <c r="B55" s="532"/>
      <c r="C55" s="504"/>
      <c r="D55" s="425" t="s">
        <v>346</v>
      </c>
      <c r="E55" s="117" t="s">
        <v>429</v>
      </c>
      <c r="F55" s="118" t="s">
        <v>242</v>
      </c>
      <c r="G55" s="186">
        <f t="shared" si="32"/>
        <v>0</v>
      </c>
      <c r="H55" s="191">
        <f t="shared" si="33"/>
        <v>0</v>
      </c>
      <c r="I55" s="192">
        <f t="shared" si="34"/>
        <v>0</v>
      </c>
      <c r="J55" s="186">
        <f t="shared" si="35"/>
        <v>0</v>
      </c>
      <c r="K55" s="191">
        <f t="shared" si="36"/>
        <v>0</v>
      </c>
      <c r="L55" s="187">
        <f t="shared" si="37"/>
        <v>0</v>
      </c>
      <c r="M55" s="190">
        <f t="shared" si="38"/>
        <v>0</v>
      </c>
      <c r="N55" s="188">
        <f t="shared" si="39"/>
        <v>0</v>
      </c>
      <c r="O55" s="186">
        <f t="shared" si="40"/>
        <v>0</v>
      </c>
      <c r="P55" s="187">
        <f t="shared" si="41"/>
        <v>0</v>
      </c>
      <c r="Q55" s="188">
        <f t="shared" si="42"/>
        <v>0</v>
      </c>
      <c r="R55" s="190">
        <f t="shared" si="43"/>
        <v>0</v>
      </c>
      <c r="S55" s="190">
        <f t="shared" si="44"/>
        <v>0</v>
      </c>
      <c r="T55" s="191"/>
      <c r="U55" s="187"/>
      <c r="V55" s="187"/>
      <c r="W55" s="187"/>
      <c r="X55" s="187"/>
      <c r="Y55" s="187"/>
      <c r="Z55" s="187"/>
      <c r="AA55" s="188"/>
      <c r="AB55" s="186"/>
      <c r="AC55" s="188"/>
      <c r="AD55" s="191"/>
      <c r="AE55" s="187"/>
      <c r="AF55" s="187"/>
      <c r="AG55" s="187"/>
      <c r="AH55" s="187"/>
      <c r="AI55" s="187"/>
      <c r="AJ55" s="191"/>
      <c r="AK55" s="187"/>
      <c r="AL55" s="187"/>
      <c r="AM55" s="187"/>
      <c r="AN55" s="187"/>
      <c r="AO55" s="192"/>
      <c r="AP55" s="186"/>
      <c r="AQ55" s="189"/>
      <c r="AR55" s="187"/>
      <c r="AS55" s="188"/>
      <c r="AT55" s="186"/>
      <c r="AU55" s="187"/>
      <c r="AV55" s="187"/>
      <c r="AW55" s="187"/>
      <c r="AX55" s="191"/>
      <c r="AY55" s="187"/>
      <c r="AZ55" s="187"/>
      <c r="BA55" s="188"/>
      <c r="BB55" s="188"/>
    </row>
    <row r="56" spans="2:54" ht="12.75">
      <c r="B56" s="532"/>
      <c r="C56" s="514"/>
      <c r="D56" s="106" t="s">
        <v>412</v>
      </c>
      <c r="E56" s="107"/>
      <c r="F56" s="108"/>
      <c r="G56" s="193">
        <f aca="true" t="shared" si="45" ref="G56:S56">SUM(G48:G55)</f>
        <v>0</v>
      </c>
      <c r="H56" s="198">
        <f t="shared" si="45"/>
        <v>0</v>
      </c>
      <c r="I56" s="199">
        <f t="shared" si="45"/>
        <v>0</v>
      </c>
      <c r="J56" s="193">
        <f t="shared" si="45"/>
        <v>0</v>
      </c>
      <c r="K56" s="198">
        <f t="shared" si="45"/>
        <v>0</v>
      </c>
      <c r="L56" s="194">
        <f t="shared" si="45"/>
        <v>0</v>
      </c>
      <c r="M56" s="197">
        <f t="shared" si="45"/>
        <v>0</v>
      </c>
      <c r="N56" s="195">
        <f t="shared" si="45"/>
        <v>0</v>
      </c>
      <c r="O56" s="193">
        <f t="shared" si="45"/>
        <v>0</v>
      </c>
      <c r="P56" s="194">
        <f t="shared" si="45"/>
        <v>0</v>
      </c>
      <c r="Q56" s="195">
        <f t="shared" si="45"/>
        <v>0</v>
      </c>
      <c r="R56" s="197">
        <f t="shared" si="45"/>
        <v>0</v>
      </c>
      <c r="S56" s="197">
        <f t="shared" si="45"/>
        <v>0</v>
      </c>
      <c r="T56" s="191"/>
      <c r="U56" s="187"/>
      <c r="V56" s="187"/>
      <c r="W56" s="187"/>
      <c r="X56" s="187"/>
      <c r="Y56" s="187"/>
      <c r="Z56" s="187"/>
      <c r="AA56" s="188"/>
      <c r="AB56" s="186"/>
      <c r="AC56" s="188"/>
      <c r="AD56" s="191"/>
      <c r="AE56" s="187"/>
      <c r="AF56" s="187"/>
      <c r="AG56" s="187"/>
      <c r="AH56" s="187"/>
      <c r="AI56" s="187"/>
      <c r="AJ56" s="191"/>
      <c r="AK56" s="187"/>
      <c r="AL56" s="187"/>
      <c r="AM56" s="187"/>
      <c r="AN56" s="187"/>
      <c r="AO56" s="192"/>
      <c r="AP56" s="186"/>
      <c r="AQ56" s="189"/>
      <c r="AR56" s="187"/>
      <c r="AS56" s="188"/>
      <c r="AT56" s="186"/>
      <c r="AU56" s="187"/>
      <c r="AV56" s="187"/>
      <c r="AW56" s="187"/>
      <c r="AX56" s="191"/>
      <c r="AY56" s="187"/>
      <c r="AZ56" s="187"/>
      <c r="BA56" s="188"/>
      <c r="BB56" s="188"/>
    </row>
    <row r="57" spans="2:54" ht="12.75">
      <c r="B57" s="532"/>
      <c r="C57" s="416" t="s">
        <v>430</v>
      </c>
      <c r="D57" s="153"/>
      <c r="E57" s="152" t="s">
        <v>119</v>
      </c>
      <c r="F57" s="154" t="s">
        <v>227</v>
      </c>
      <c r="G57" s="207">
        <f>SUM(AP57,AR57)</f>
        <v>0</v>
      </c>
      <c r="H57" s="212">
        <f>SUM(U57,V57)</f>
        <v>0</v>
      </c>
      <c r="I57" s="213">
        <f>SUM(T57)</f>
        <v>0</v>
      </c>
      <c r="J57" s="207">
        <f>SUM(X57,Z57)</f>
        <v>0</v>
      </c>
      <c r="K57" s="212">
        <f>SUM(Y57,AA57)</f>
        <v>0</v>
      </c>
      <c r="L57" s="208">
        <f>SUM(W57)</f>
        <v>0</v>
      </c>
      <c r="M57" s="211">
        <f>SUM(G57:L57)</f>
        <v>0</v>
      </c>
      <c r="N57" s="209">
        <f>BB57</f>
        <v>0</v>
      </c>
      <c r="O57" s="207">
        <f>SUM(AQ57,AS57)</f>
        <v>0</v>
      </c>
      <c r="P57" s="208">
        <f>SUM(AB57,AC57)</f>
        <v>0</v>
      </c>
      <c r="Q57" s="209">
        <f>SUM(O57:P57)</f>
        <v>0</v>
      </c>
      <c r="R57" s="211">
        <f>SUM(AD57:AI57)</f>
        <v>0</v>
      </c>
      <c r="S57" s="211">
        <f>SUM(AT57:AW57)</f>
        <v>0</v>
      </c>
      <c r="T57" s="191"/>
      <c r="U57" s="187"/>
      <c r="V57" s="187"/>
      <c r="W57" s="187"/>
      <c r="X57" s="187"/>
      <c r="Y57" s="187"/>
      <c r="Z57" s="187"/>
      <c r="AA57" s="188"/>
      <c r="AB57" s="186"/>
      <c r="AC57" s="188"/>
      <c r="AD57" s="191"/>
      <c r="AE57" s="187"/>
      <c r="AF57" s="187"/>
      <c r="AG57" s="187"/>
      <c r="AH57" s="187"/>
      <c r="AI57" s="187"/>
      <c r="AJ57" s="191"/>
      <c r="AK57" s="187"/>
      <c r="AL57" s="187"/>
      <c r="AM57" s="187"/>
      <c r="AN57" s="187"/>
      <c r="AO57" s="192"/>
      <c r="AP57" s="186"/>
      <c r="AQ57" s="189"/>
      <c r="AR57" s="187"/>
      <c r="AS57" s="188"/>
      <c r="AT57" s="186"/>
      <c r="AU57" s="187"/>
      <c r="AV57" s="187"/>
      <c r="AW57" s="187"/>
      <c r="AX57" s="191"/>
      <c r="AY57" s="187"/>
      <c r="AZ57" s="187"/>
      <c r="BA57" s="188"/>
      <c r="BB57" s="188"/>
    </row>
    <row r="58" spans="2:54" ht="12.75">
      <c r="B58" s="533"/>
      <c r="C58" s="155" t="s">
        <v>209</v>
      </c>
      <c r="D58" s="155"/>
      <c r="E58" s="155"/>
      <c r="F58" s="156"/>
      <c r="G58" s="214">
        <f aca="true" t="shared" si="46" ref="G58:S58">SUM(G48:G57,-G56)</f>
        <v>0</v>
      </c>
      <c r="H58" s="219">
        <f t="shared" si="46"/>
        <v>0</v>
      </c>
      <c r="I58" s="220">
        <f t="shared" si="46"/>
        <v>0</v>
      </c>
      <c r="J58" s="214">
        <f t="shared" si="46"/>
        <v>0</v>
      </c>
      <c r="K58" s="219">
        <f t="shared" si="46"/>
        <v>0</v>
      </c>
      <c r="L58" s="215">
        <f t="shared" si="46"/>
        <v>0</v>
      </c>
      <c r="M58" s="218">
        <f t="shared" si="46"/>
        <v>0</v>
      </c>
      <c r="N58" s="216">
        <f t="shared" si="46"/>
        <v>0</v>
      </c>
      <c r="O58" s="214">
        <f t="shared" si="46"/>
        <v>0</v>
      </c>
      <c r="P58" s="215">
        <f t="shared" si="46"/>
        <v>0</v>
      </c>
      <c r="Q58" s="216">
        <f t="shared" si="46"/>
        <v>0</v>
      </c>
      <c r="R58" s="218">
        <f t="shared" si="46"/>
        <v>0</v>
      </c>
      <c r="S58" s="218">
        <f t="shared" si="46"/>
        <v>0</v>
      </c>
      <c r="T58" s="221"/>
      <c r="U58" s="222"/>
      <c r="V58" s="222"/>
      <c r="W58" s="222"/>
      <c r="X58" s="222"/>
      <c r="Y58" s="222"/>
      <c r="Z58" s="222"/>
      <c r="AA58" s="223"/>
      <c r="AB58" s="224"/>
      <c r="AC58" s="223"/>
      <c r="AD58" s="221"/>
      <c r="AE58" s="222"/>
      <c r="AF58" s="222"/>
      <c r="AG58" s="222"/>
      <c r="AH58" s="222"/>
      <c r="AI58" s="222"/>
      <c r="AJ58" s="221"/>
      <c r="AK58" s="222"/>
      <c r="AL58" s="222"/>
      <c r="AM58" s="222"/>
      <c r="AN58" s="222"/>
      <c r="AO58" s="225"/>
      <c r="AP58" s="224"/>
      <c r="AQ58" s="226"/>
      <c r="AR58" s="222"/>
      <c r="AS58" s="223"/>
      <c r="AT58" s="224"/>
      <c r="AU58" s="222"/>
      <c r="AV58" s="222"/>
      <c r="AW58" s="222"/>
      <c r="AX58" s="221"/>
      <c r="AY58" s="222"/>
      <c r="AZ58" s="222"/>
      <c r="BA58" s="223"/>
      <c r="BB58" s="223"/>
    </row>
    <row r="59" spans="2:54" ht="12.75">
      <c r="B59" s="121" t="s">
        <v>210</v>
      </c>
      <c r="C59" s="122"/>
      <c r="D59" s="122"/>
      <c r="E59" s="122"/>
      <c r="F59" s="123"/>
      <c r="G59" s="234">
        <f aca="true" t="shared" si="47" ref="G59:S59">SUM(G36,G47,G58)</f>
        <v>0</v>
      </c>
      <c r="H59" s="239">
        <f t="shared" si="47"/>
        <v>0</v>
      </c>
      <c r="I59" s="240">
        <f t="shared" si="47"/>
        <v>0</v>
      </c>
      <c r="J59" s="234">
        <f t="shared" si="47"/>
        <v>0</v>
      </c>
      <c r="K59" s="239">
        <f t="shared" si="47"/>
        <v>0</v>
      </c>
      <c r="L59" s="235">
        <f t="shared" si="47"/>
        <v>0</v>
      </c>
      <c r="M59" s="238">
        <f t="shared" si="47"/>
        <v>0</v>
      </c>
      <c r="N59" s="236">
        <f t="shared" si="47"/>
        <v>0</v>
      </c>
      <c r="O59" s="234">
        <f t="shared" si="47"/>
        <v>0</v>
      </c>
      <c r="P59" s="235">
        <f t="shared" si="47"/>
        <v>0</v>
      </c>
      <c r="Q59" s="236">
        <f t="shared" si="47"/>
        <v>0</v>
      </c>
      <c r="R59" s="238">
        <f t="shared" si="47"/>
        <v>0</v>
      </c>
      <c r="S59" s="238">
        <f t="shared" si="47"/>
        <v>0</v>
      </c>
      <c r="T59" s="241"/>
      <c r="U59" s="242"/>
      <c r="V59" s="242"/>
      <c r="W59" s="242"/>
      <c r="X59" s="242"/>
      <c r="Y59" s="242"/>
      <c r="Z59" s="242"/>
      <c r="AA59" s="243"/>
      <c r="AB59" s="244"/>
      <c r="AC59" s="243"/>
      <c r="AD59" s="241"/>
      <c r="AE59" s="242"/>
      <c r="AF59" s="242"/>
      <c r="AG59" s="242"/>
      <c r="AH59" s="242"/>
      <c r="AI59" s="242"/>
      <c r="AJ59" s="241"/>
      <c r="AK59" s="242"/>
      <c r="AL59" s="242"/>
      <c r="AM59" s="242"/>
      <c r="AN59" s="242"/>
      <c r="AO59" s="245"/>
      <c r="AP59" s="244"/>
      <c r="AQ59" s="246"/>
      <c r="AR59" s="242"/>
      <c r="AS59" s="243"/>
      <c r="AT59" s="244"/>
      <c r="AU59" s="242"/>
      <c r="AV59" s="242"/>
      <c r="AW59" s="242"/>
      <c r="AX59" s="241"/>
      <c r="AY59" s="242"/>
      <c r="AZ59" s="242"/>
      <c r="BA59" s="243"/>
      <c r="BB59" s="243"/>
    </row>
    <row r="60" spans="1:54" ht="12.75">
      <c r="A60" s="67" t="s">
        <v>431</v>
      </c>
      <c r="B60" s="540" t="s">
        <v>212</v>
      </c>
      <c r="C60" s="143" t="s">
        <v>118</v>
      </c>
      <c r="D60" s="144" t="s">
        <v>119</v>
      </c>
      <c r="E60" s="143" t="s">
        <v>118</v>
      </c>
      <c r="F60" s="140" t="s">
        <v>118</v>
      </c>
      <c r="G60" s="179">
        <f aca="true" t="shared" si="48" ref="G60:G65">SUM(AP60,AR60)</f>
        <v>0</v>
      </c>
      <c r="H60" s="184">
        <f aca="true" t="shared" si="49" ref="H60:H65">SUM(U60,V60)</f>
        <v>0</v>
      </c>
      <c r="I60" s="185">
        <f aca="true" t="shared" si="50" ref="I60:I65">SUM(T60)</f>
        <v>0</v>
      </c>
      <c r="J60" s="179">
        <f aca="true" t="shared" si="51" ref="J60:J65">SUM(X60,Z60)</f>
        <v>0</v>
      </c>
      <c r="K60" s="184">
        <f aca="true" t="shared" si="52" ref="K60:K65">SUM(Y60,AA60)</f>
        <v>0</v>
      </c>
      <c r="L60" s="180">
        <f aca="true" t="shared" si="53" ref="L60:L65">SUM(W60)</f>
        <v>0</v>
      </c>
      <c r="M60" s="183">
        <f aca="true" t="shared" si="54" ref="M60:M65">SUM(G60:L60)</f>
        <v>0</v>
      </c>
      <c r="N60" s="181">
        <f aca="true" t="shared" si="55" ref="N60:N65">BB60</f>
        <v>0</v>
      </c>
      <c r="O60" s="179">
        <f aca="true" t="shared" si="56" ref="O60:O65">SUM(AQ60,AS60)</f>
        <v>0</v>
      </c>
      <c r="P60" s="180">
        <f aca="true" t="shared" si="57" ref="P60:P65">SUM(AB60,AC60)</f>
        <v>0</v>
      </c>
      <c r="Q60" s="181">
        <f aca="true" t="shared" si="58" ref="Q60:Q65">SUM(O60:P60)</f>
        <v>0</v>
      </c>
      <c r="R60" s="183">
        <f aca="true" t="shared" si="59" ref="R60:R65">SUM(AD60:AI60)</f>
        <v>0</v>
      </c>
      <c r="S60" s="183">
        <f aca="true" t="shared" si="60" ref="S60:S65">SUM(AT60:AW60)</f>
        <v>0</v>
      </c>
      <c r="T60" s="184"/>
      <c r="U60" s="180"/>
      <c r="V60" s="180"/>
      <c r="W60" s="180"/>
      <c r="X60" s="180"/>
      <c r="Y60" s="180"/>
      <c r="Z60" s="180"/>
      <c r="AA60" s="181"/>
      <c r="AB60" s="179"/>
      <c r="AC60" s="181"/>
      <c r="AD60" s="184"/>
      <c r="AE60" s="180"/>
      <c r="AF60" s="180"/>
      <c r="AG60" s="180"/>
      <c r="AH60" s="180"/>
      <c r="AI60" s="180"/>
      <c r="AJ60" s="184"/>
      <c r="AK60" s="180"/>
      <c r="AL60" s="180"/>
      <c r="AM60" s="180"/>
      <c r="AN60" s="180"/>
      <c r="AO60" s="185"/>
      <c r="AP60" s="179"/>
      <c r="AQ60" s="182"/>
      <c r="AR60" s="180"/>
      <c r="AS60" s="181"/>
      <c r="AT60" s="179"/>
      <c r="AU60" s="180"/>
      <c r="AV60" s="180"/>
      <c r="AW60" s="180"/>
      <c r="AX60" s="184"/>
      <c r="AY60" s="180"/>
      <c r="AZ60" s="180"/>
      <c r="BA60" s="181"/>
      <c r="BB60" s="181"/>
    </row>
    <row r="61" spans="2:54" ht="12.75">
      <c r="B61" s="541"/>
      <c r="C61" s="124" t="s">
        <v>120</v>
      </c>
      <c r="D61" s="125" t="s">
        <v>119</v>
      </c>
      <c r="E61" s="124" t="s">
        <v>120</v>
      </c>
      <c r="F61" s="141" t="s">
        <v>120</v>
      </c>
      <c r="G61" s="186">
        <f t="shared" si="48"/>
        <v>0</v>
      </c>
      <c r="H61" s="191">
        <f t="shared" si="49"/>
        <v>0</v>
      </c>
      <c r="I61" s="192">
        <f t="shared" si="50"/>
        <v>0</v>
      </c>
      <c r="J61" s="186">
        <f t="shared" si="51"/>
        <v>0</v>
      </c>
      <c r="K61" s="191">
        <f t="shared" si="52"/>
        <v>0</v>
      </c>
      <c r="L61" s="187">
        <f t="shared" si="53"/>
        <v>0</v>
      </c>
      <c r="M61" s="190">
        <f t="shared" si="54"/>
        <v>0</v>
      </c>
      <c r="N61" s="188">
        <f t="shared" si="55"/>
        <v>0</v>
      </c>
      <c r="O61" s="186">
        <f t="shared" si="56"/>
        <v>0</v>
      </c>
      <c r="P61" s="187">
        <f t="shared" si="57"/>
        <v>0</v>
      </c>
      <c r="Q61" s="188">
        <f t="shared" si="58"/>
        <v>0</v>
      </c>
      <c r="R61" s="190">
        <f t="shared" si="59"/>
        <v>0</v>
      </c>
      <c r="S61" s="190">
        <f t="shared" si="60"/>
        <v>0</v>
      </c>
      <c r="T61" s="191"/>
      <c r="U61" s="187"/>
      <c r="V61" s="187"/>
      <c r="W61" s="187"/>
      <c r="X61" s="187"/>
      <c r="Y61" s="187"/>
      <c r="Z61" s="187"/>
      <c r="AA61" s="188"/>
      <c r="AB61" s="186"/>
      <c r="AC61" s="188"/>
      <c r="AD61" s="191"/>
      <c r="AE61" s="187"/>
      <c r="AF61" s="187"/>
      <c r="AG61" s="187"/>
      <c r="AH61" s="187"/>
      <c r="AI61" s="187"/>
      <c r="AJ61" s="191"/>
      <c r="AK61" s="187"/>
      <c r="AL61" s="187"/>
      <c r="AM61" s="187"/>
      <c r="AN61" s="187"/>
      <c r="AO61" s="192"/>
      <c r="AP61" s="186"/>
      <c r="AQ61" s="189"/>
      <c r="AR61" s="187"/>
      <c r="AS61" s="188"/>
      <c r="AT61" s="186"/>
      <c r="AU61" s="187"/>
      <c r="AV61" s="187"/>
      <c r="AW61" s="187"/>
      <c r="AX61" s="191"/>
      <c r="AY61" s="187"/>
      <c r="AZ61" s="187"/>
      <c r="BA61" s="188"/>
      <c r="BB61" s="188"/>
    </row>
    <row r="62" spans="2:54" ht="12.75">
      <c r="B62" s="541"/>
      <c r="C62" s="509" t="s">
        <v>121</v>
      </c>
      <c r="D62" s="427" t="s">
        <v>122</v>
      </c>
      <c r="E62" s="126" t="s">
        <v>322</v>
      </c>
      <c r="F62" s="126" t="s">
        <v>322</v>
      </c>
      <c r="G62" s="207">
        <f t="shared" si="48"/>
        <v>0</v>
      </c>
      <c r="H62" s="212">
        <f t="shared" si="49"/>
        <v>0</v>
      </c>
      <c r="I62" s="213">
        <f t="shared" si="50"/>
        <v>0</v>
      </c>
      <c r="J62" s="207">
        <f t="shared" si="51"/>
        <v>0</v>
      </c>
      <c r="K62" s="212">
        <f t="shared" si="52"/>
        <v>0</v>
      </c>
      <c r="L62" s="208">
        <f t="shared" si="53"/>
        <v>0</v>
      </c>
      <c r="M62" s="211">
        <f t="shared" si="54"/>
        <v>0</v>
      </c>
      <c r="N62" s="209">
        <f t="shared" si="55"/>
        <v>0</v>
      </c>
      <c r="O62" s="207">
        <f t="shared" si="56"/>
        <v>0</v>
      </c>
      <c r="P62" s="208">
        <f t="shared" si="57"/>
        <v>0</v>
      </c>
      <c r="Q62" s="209">
        <f t="shared" si="58"/>
        <v>0</v>
      </c>
      <c r="R62" s="211">
        <f t="shared" si="59"/>
        <v>0</v>
      </c>
      <c r="S62" s="211">
        <f t="shared" si="60"/>
        <v>0</v>
      </c>
      <c r="T62" s="191"/>
      <c r="U62" s="187"/>
      <c r="V62" s="187"/>
      <c r="W62" s="187"/>
      <c r="X62" s="187"/>
      <c r="Y62" s="187"/>
      <c r="Z62" s="187"/>
      <c r="AA62" s="188"/>
      <c r="AB62" s="186"/>
      <c r="AC62" s="188"/>
      <c r="AD62" s="191"/>
      <c r="AE62" s="187"/>
      <c r="AF62" s="187"/>
      <c r="AG62" s="187"/>
      <c r="AH62" s="187"/>
      <c r="AI62" s="187"/>
      <c r="AJ62" s="191"/>
      <c r="AK62" s="187"/>
      <c r="AL62" s="187"/>
      <c r="AM62" s="187"/>
      <c r="AN62" s="187"/>
      <c r="AO62" s="192"/>
      <c r="AP62" s="186"/>
      <c r="AQ62" s="189"/>
      <c r="AR62" s="187"/>
      <c r="AS62" s="188"/>
      <c r="AT62" s="186"/>
      <c r="AU62" s="187"/>
      <c r="AV62" s="187"/>
      <c r="AW62" s="187"/>
      <c r="AX62" s="191"/>
      <c r="AY62" s="187"/>
      <c r="AZ62" s="187"/>
      <c r="BA62" s="188"/>
      <c r="BB62" s="188"/>
    </row>
    <row r="63" spans="2:54" ht="12.75">
      <c r="B63" s="541"/>
      <c r="C63" s="510"/>
      <c r="D63" s="427" t="s">
        <v>122</v>
      </c>
      <c r="E63" s="126" t="s">
        <v>323</v>
      </c>
      <c r="F63" s="126" t="s">
        <v>323</v>
      </c>
      <c r="G63" s="207">
        <f t="shared" si="48"/>
        <v>0</v>
      </c>
      <c r="H63" s="212">
        <f t="shared" si="49"/>
        <v>0</v>
      </c>
      <c r="I63" s="213">
        <f t="shared" si="50"/>
        <v>0</v>
      </c>
      <c r="J63" s="207">
        <f t="shared" si="51"/>
        <v>0</v>
      </c>
      <c r="K63" s="212">
        <f t="shared" si="52"/>
        <v>0</v>
      </c>
      <c r="L63" s="208">
        <f t="shared" si="53"/>
        <v>0</v>
      </c>
      <c r="M63" s="211">
        <f t="shared" si="54"/>
        <v>0</v>
      </c>
      <c r="N63" s="209">
        <f t="shared" si="55"/>
        <v>0</v>
      </c>
      <c r="O63" s="207">
        <f t="shared" si="56"/>
        <v>0</v>
      </c>
      <c r="P63" s="208">
        <f t="shared" si="57"/>
        <v>0</v>
      </c>
      <c r="Q63" s="209">
        <f t="shared" si="58"/>
        <v>0</v>
      </c>
      <c r="R63" s="211">
        <f t="shared" si="59"/>
        <v>0</v>
      </c>
      <c r="S63" s="211">
        <f t="shared" si="60"/>
        <v>0</v>
      </c>
      <c r="T63" s="212"/>
      <c r="U63" s="208"/>
      <c r="V63" s="208"/>
      <c r="W63" s="208"/>
      <c r="X63" s="208"/>
      <c r="Y63" s="208"/>
      <c r="Z63" s="208"/>
      <c r="AA63" s="209"/>
      <c r="AB63" s="207"/>
      <c r="AC63" s="209"/>
      <c r="AD63" s="212"/>
      <c r="AE63" s="208"/>
      <c r="AF63" s="208"/>
      <c r="AG63" s="208"/>
      <c r="AH63" s="208"/>
      <c r="AI63" s="208"/>
      <c r="AJ63" s="212"/>
      <c r="AK63" s="208"/>
      <c r="AL63" s="208"/>
      <c r="AM63" s="208"/>
      <c r="AN63" s="208"/>
      <c r="AO63" s="213"/>
      <c r="AP63" s="207"/>
      <c r="AQ63" s="210"/>
      <c r="AR63" s="208"/>
      <c r="AS63" s="209"/>
      <c r="AT63" s="207"/>
      <c r="AU63" s="208"/>
      <c r="AV63" s="208"/>
      <c r="AW63" s="208"/>
      <c r="AX63" s="212"/>
      <c r="AY63" s="208"/>
      <c r="AZ63" s="208"/>
      <c r="BA63" s="209"/>
      <c r="BB63" s="209"/>
    </row>
    <row r="64" spans="2:54" ht="12.75">
      <c r="B64" s="541"/>
      <c r="C64" s="510"/>
      <c r="D64" s="427" t="s">
        <v>122</v>
      </c>
      <c r="E64" s="126" t="s">
        <v>324</v>
      </c>
      <c r="F64" s="126" t="s">
        <v>324</v>
      </c>
      <c r="G64" s="207">
        <f t="shared" si="48"/>
        <v>0</v>
      </c>
      <c r="H64" s="212">
        <f t="shared" si="49"/>
        <v>0</v>
      </c>
      <c r="I64" s="213">
        <f t="shared" si="50"/>
        <v>0</v>
      </c>
      <c r="J64" s="207">
        <f t="shared" si="51"/>
        <v>0</v>
      </c>
      <c r="K64" s="212">
        <f t="shared" si="52"/>
        <v>0</v>
      </c>
      <c r="L64" s="208">
        <f t="shared" si="53"/>
        <v>0</v>
      </c>
      <c r="M64" s="211">
        <f t="shared" si="54"/>
        <v>0</v>
      </c>
      <c r="N64" s="209">
        <f t="shared" si="55"/>
        <v>0</v>
      </c>
      <c r="O64" s="207">
        <f t="shared" si="56"/>
        <v>0</v>
      </c>
      <c r="P64" s="208">
        <f t="shared" si="57"/>
        <v>0</v>
      </c>
      <c r="Q64" s="209">
        <f t="shared" si="58"/>
        <v>0</v>
      </c>
      <c r="R64" s="211">
        <f t="shared" si="59"/>
        <v>0</v>
      </c>
      <c r="S64" s="211">
        <f t="shared" si="60"/>
        <v>0</v>
      </c>
      <c r="T64" s="212"/>
      <c r="U64" s="208"/>
      <c r="V64" s="208"/>
      <c r="W64" s="208"/>
      <c r="X64" s="208"/>
      <c r="Y64" s="208"/>
      <c r="Z64" s="208"/>
      <c r="AA64" s="209"/>
      <c r="AB64" s="207"/>
      <c r="AC64" s="209"/>
      <c r="AD64" s="212"/>
      <c r="AE64" s="208"/>
      <c r="AF64" s="208"/>
      <c r="AG64" s="208"/>
      <c r="AH64" s="208"/>
      <c r="AI64" s="208"/>
      <c r="AJ64" s="212"/>
      <c r="AK64" s="208"/>
      <c r="AL64" s="208"/>
      <c r="AM64" s="208"/>
      <c r="AN64" s="208"/>
      <c r="AO64" s="213"/>
      <c r="AP64" s="207"/>
      <c r="AQ64" s="210"/>
      <c r="AR64" s="208"/>
      <c r="AS64" s="209"/>
      <c r="AT64" s="207"/>
      <c r="AU64" s="208"/>
      <c r="AV64" s="208"/>
      <c r="AW64" s="208"/>
      <c r="AX64" s="212"/>
      <c r="AY64" s="208"/>
      <c r="AZ64" s="208"/>
      <c r="BA64" s="209"/>
      <c r="BB64" s="209"/>
    </row>
    <row r="65" spans="2:54" ht="12.75">
      <c r="B65" s="541"/>
      <c r="C65" s="510"/>
      <c r="D65" s="427" t="s">
        <v>122</v>
      </c>
      <c r="E65" s="126" t="s">
        <v>325</v>
      </c>
      <c r="F65" s="126" t="s">
        <v>325</v>
      </c>
      <c r="G65" s="207">
        <f t="shared" si="48"/>
        <v>0</v>
      </c>
      <c r="H65" s="212">
        <f t="shared" si="49"/>
        <v>0</v>
      </c>
      <c r="I65" s="213">
        <f t="shared" si="50"/>
        <v>0</v>
      </c>
      <c r="J65" s="207">
        <f t="shared" si="51"/>
        <v>0</v>
      </c>
      <c r="K65" s="212">
        <f t="shared" si="52"/>
        <v>0</v>
      </c>
      <c r="L65" s="208">
        <f t="shared" si="53"/>
        <v>0</v>
      </c>
      <c r="M65" s="211">
        <f t="shared" si="54"/>
        <v>0</v>
      </c>
      <c r="N65" s="209">
        <f t="shared" si="55"/>
        <v>0</v>
      </c>
      <c r="O65" s="207">
        <f t="shared" si="56"/>
        <v>0</v>
      </c>
      <c r="P65" s="208">
        <f t="shared" si="57"/>
        <v>0</v>
      </c>
      <c r="Q65" s="209">
        <f t="shared" si="58"/>
        <v>0</v>
      </c>
      <c r="R65" s="211">
        <f t="shared" si="59"/>
        <v>0</v>
      </c>
      <c r="S65" s="211">
        <f t="shared" si="60"/>
        <v>0</v>
      </c>
      <c r="T65" s="212"/>
      <c r="U65" s="208"/>
      <c r="V65" s="208"/>
      <c r="W65" s="208"/>
      <c r="X65" s="208"/>
      <c r="Y65" s="208"/>
      <c r="Z65" s="208"/>
      <c r="AA65" s="209"/>
      <c r="AB65" s="207"/>
      <c r="AC65" s="209"/>
      <c r="AD65" s="212"/>
      <c r="AE65" s="208"/>
      <c r="AF65" s="208"/>
      <c r="AG65" s="208"/>
      <c r="AH65" s="208"/>
      <c r="AI65" s="208"/>
      <c r="AJ65" s="212"/>
      <c r="AK65" s="208"/>
      <c r="AL65" s="208"/>
      <c r="AM65" s="208"/>
      <c r="AN65" s="208"/>
      <c r="AO65" s="213"/>
      <c r="AP65" s="207"/>
      <c r="AQ65" s="210"/>
      <c r="AR65" s="208"/>
      <c r="AS65" s="209"/>
      <c r="AT65" s="207"/>
      <c r="AU65" s="208"/>
      <c r="AV65" s="208"/>
      <c r="AW65" s="208"/>
      <c r="AX65" s="212"/>
      <c r="AY65" s="208"/>
      <c r="AZ65" s="208"/>
      <c r="BA65" s="209"/>
      <c r="BB65" s="209"/>
    </row>
    <row r="66" spans="2:54" ht="12.75">
      <c r="B66" s="541"/>
      <c r="C66" s="511"/>
      <c r="D66" s="106" t="s">
        <v>412</v>
      </c>
      <c r="E66" s="107"/>
      <c r="F66" s="108"/>
      <c r="G66" s="193">
        <f aca="true" t="shared" si="61" ref="G66:S66">SUM(G62:G65)</f>
        <v>0</v>
      </c>
      <c r="H66" s="198">
        <f t="shared" si="61"/>
        <v>0</v>
      </c>
      <c r="I66" s="199">
        <f t="shared" si="61"/>
        <v>0</v>
      </c>
      <c r="J66" s="193">
        <f t="shared" si="61"/>
        <v>0</v>
      </c>
      <c r="K66" s="198">
        <f t="shared" si="61"/>
        <v>0</v>
      </c>
      <c r="L66" s="194">
        <f t="shared" si="61"/>
        <v>0</v>
      </c>
      <c r="M66" s="197">
        <f t="shared" si="61"/>
        <v>0</v>
      </c>
      <c r="N66" s="229">
        <f t="shared" si="61"/>
        <v>0</v>
      </c>
      <c r="O66" s="193">
        <f t="shared" si="61"/>
        <v>0</v>
      </c>
      <c r="P66" s="194">
        <f t="shared" si="61"/>
        <v>0</v>
      </c>
      <c r="Q66" s="195">
        <f t="shared" si="61"/>
        <v>0</v>
      </c>
      <c r="R66" s="197">
        <f t="shared" si="61"/>
        <v>0</v>
      </c>
      <c r="S66" s="197">
        <f t="shared" si="61"/>
        <v>0</v>
      </c>
      <c r="T66" s="212"/>
      <c r="U66" s="208"/>
      <c r="V66" s="208"/>
      <c r="W66" s="208"/>
      <c r="X66" s="208"/>
      <c r="Y66" s="208"/>
      <c r="Z66" s="208"/>
      <c r="AA66" s="209"/>
      <c r="AB66" s="207"/>
      <c r="AC66" s="209"/>
      <c r="AD66" s="212"/>
      <c r="AE66" s="208"/>
      <c r="AF66" s="208"/>
      <c r="AG66" s="208"/>
      <c r="AH66" s="208"/>
      <c r="AI66" s="208"/>
      <c r="AJ66" s="212"/>
      <c r="AK66" s="208"/>
      <c r="AL66" s="208"/>
      <c r="AM66" s="208"/>
      <c r="AN66" s="208"/>
      <c r="AO66" s="213"/>
      <c r="AP66" s="207"/>
      <c r="AQ66" s="210"/>
      <c r="AR66" s="208"/>
      <c r="AS66" s="209"/>
      <c r="AT66" s="207"/>
      <c r="AU66" s="208"/>
      <c r="AV66" s="208"/>
      <c r="AW66" s="208"/>
      <c r="AX66" s="212"/>
      <c r="AY66" s="208"/>
      <c r="AZ66" s="208"/>
      <c r="BA66" s="209"/>
      <c r="BB66" s="209"/>
    </row>
    <row r="67" spans="2:54" ht="12.75">
      <c r="B67" s="542"/>
      <c r="C67" s="128" t="s">
        <v>209</v>
      </c>
      <c r="D67" s="129"/>
      <c r="E67" s="130"/>
      <c r="F67" s="130"/>
      <c r="G67" s="214">
        <f aca="true" t="shared" si="62" ref="G67:S67">SUM(G60:G61,G66)</f>
        <v>0</v>
      </c>
      <c r="H67" s="219">
        <f t="shared" si="62"/>
        <v>0</v>
      </c>
      <c r="I67" s="220">
        <f t="shared" si="62"/>
        <v>0</v>
      </c>
      <c r="J67" s="214">
        <f t="shared" si="62"/>
        <v>0</v>
      </c>
      <c r="K67" s="219">
        <f t="shared" si="62"/>
        <v>0</v>
      </c>
      <c r="L67" s="215">
        <f t="shared" si="62"/>
        <v>0</v>
      </c>
      <c r="M67" s="218">
        <f t="shared" si="62"/>
        <v>0</v>
      </c>
      <c r="N67" s="216">
        <f t="shared" si="62"/>
        <v>0</v>
      </c>
      <c r="O67" s="214">
        <f t="shared" si="62"/>
        <v>0</v>
      </c>
      <c r="P67" s="215">
        <f t="shared" si="62"/>
        <v>0</v>
      </c>
      <c r="Q67" s="216">
        <f t="shared" si="62"/>
        <v>0</v>
      </c>
      <c r="R67" s="218">
        <f t="shared" si="62"/>
        <v>0</v>
      </c>
      <c r="S67" s="218">
        <f t="shared" si="62"/>
        <v>0</v>
      </c>
      <c r="T67" s="221"/>
      <c r="U67" s="222"/>
      <c r="V67" s="222"/>
      <c r="W67" s="222"/>
      <c r="X67" s="222"/>
      <c r="Y67" s="222"/>
      <c r="Z67" s="222"/>
      <c r="AA67" s="223"/>
      <c r="AB67" s="224"/>
      <c r="AC67" s="223"/>
      <c r="AD67" s="221"/>
      <c r="AE67" s="222"/>
      <c r="AF67" s="222"/>
      <c r="AG67" s="222"/>
      <c r="AH67" s="222"/>
      <c r="AI67" s="222"/>
      <c r="AJ67" s="221"/>
      <c r="AK67" s="222"/>
      <c r="AL67" s="222"/>
      <c r="AM67" s="222"/>
      <c r="AN67" s="222"/>
      <c r="AO67" s="225"/>
      <c r="AP67" s="224"/>
      <c r="AQ67" s="226"/>
      <c r="AR67" s="222"/>
      <c r="AS67" s="223"/>
      <c r="AT67" s="224"/>
      <c r="AU67" s="222"/>
      <c r="AV67" s="222"/>
      <c r="AW67" s="222"/>
      <c r="AX67" s="221"/>
      <c r="AY67" s="222"/>
      <c r="AZ67" s="222"/>
      <c r="BA67" s="223"/>
      <c r="BB67" s="223"/>
    </row>
    <row r="68" spans="2:54" ht="12.75">
      <c r="B68" s="531" t="s">
        <v>426</v>
      </c>
      <c r="C68" s="143" t="s">
        <v>432</v>
      </c>
      <c r="D68" s="430" t="s">
        <v>123</v>
      </c>
      <c r="E68" s="143" t="s">
        <v>432</v>
      </c>
      <c r="F68" s="140" t="s">
        <v>303</v>
      </c>
      <c r="G68" s="179">
        <f>SUM(AP68,AR68)</f>
        <v>0</v>
      </c>
      <c r="H68" s="184">
        <f>SUM(U68,V68)</f>
        <v>0</v>
      </c>
      <c r="I68" s="185">
        <f>SUM(T68)</f>
        <v>0</v>
      </c>
      <c r="J68" s="179">
        <f aca="true" t="shared" si="63" ref="J68:K70">SUM(X68,Z68)</f>
        <v>0</v>
      </c>
      <c r="K68" s="184">
        <f t="shared" si="63"/>
        <v>0</v>
      </c>
      <c r="L68" s="180">
        <f>SUM(W68)</f>
        <v>0</v>
      </c>
      <c r="M68" s="183">
        <f>SUM(G68:L68)</f>
        <v>0</v>
      </c>
      <c r="N68" s="181">
        <f>BB68</f>
        <v>0</v>
      </c>
      <c r="O68" s="179">
        <f>SUM(AQ68,AS68)</f>
        <v>0</v>
      </c>
      <c r="P68" s="180">
        <f>SUM(AB68,AC68)</f>
        <v>0</v>
      </c>
      <c r="Q68" s="181">
        <f>SUM(O68:P68)</f>
        <v>0</v>
      </c>
      <c r="R68" s="183">
        <f>SUM(AD68:AI68)</f>
        <v>0</v>
      </c>
      <c r="S68" s="183">
        <f>SUM(AT68:AW68)</f>
        <v>0</v>
      </c>
      <c r="T68" s="184"/>
      <c r="U68" s="180"/>
      <c r="V68" s="180"/>
      <c r="W68" s="180"/>
      <c r="X68" s="180"/>
      <c r="Y68" s="180"/>
      <c r="Z68" s="180"/>
      <c r="AA68" s="181"/>
      <c r="AB68" s="179"/>
      <c r="AC68" s="181"/>
      <c r="AD68" s="184"/>
      <c r="AE68" s="180"/>
      <c r="AF68" s="180"/>
      <c r="AG68" s="180"/>
      <c r="AH68" s="180"/>
      <c r="AI68" s="180"/>
      <c r="AJ68" s="184"/>
      <c r="AK68" s="180"/>
      <c r="AL68" s="180"/>
      <c r="AM68" s="180"/>
      <c r="AN68" s="180"/>
      <c r="AO68" s="185"/>
      <c r="AP68" s="179"/>
      <c r="AQ68" s="182"/>
      <c r="AR68" s="180"/>
      <c r="AS68" s="181"/>
      <c r="AT68" s="179"/>
      <c r="AU68" s="180"/>
      <c r="AV68" s="180"/>
      <c r="AW68" s="180"/>
      <c r="AX68" s="184"/>
      <c r="AY68" s="180"/>
      <c r="AZ68" s="180"/>
      <c r="BA68" s="181"/>
      <c r="BB68" s="181"/>
    </row>
    <row r="69" spans="2:54" ht="12.75">
      <c r="B69" s="532"/>
      <c r="C69" s="124" t="s">
        <v>124</v>
      </c>
      <c r="D69" s="125" t="s">
        <v>119</v>
      </c>
      <c r="E69" s="124" t="s">
        <v>124</v>
      </c>
      <c r="F69" s="141" t="s">
        <v>124</v>
      </c>
      <c r="G69" s="186">
        <f>SUM(AP69,AR69)</f>
        <v>0</v>
      </c>
      <c r="H69" s="191">
        <f>SUM(U69,V69)</f>
        <v>0</v>
      </c>
      <c r="I69" s="192">
        <f>SUM(T69)</f>
        <v>0</v>
      </c>
      <c r="J69" s="186">
        <f t="shared" si="63"/>
        <v>0</v>
      </c>
      <c r="K69" s="191">
        <f t="shared" si="63"/>
        <v>0</v>
      </c>
      <c r="L69" s="187">
        <f>SUM(W69)</f>
        <v>0</v>
      </c>
      <c r="M69" s="190">
        <f>SUM(G69:L69)</f>
        <v>0</v>
      </c>
      <c r="N69" s="188">
        <f>BB69</f>
        <v>0</v>
      </c>
      <c r="O69" s="186">
        <f>SUM(AQ69,AS69)</f>
        <v>0</v>
      </c>
      <c r="P69" s="187">
        <f>SUM(AB69,AC69)</f>
        <v>0</v>
      </c>
      <c r="Q69" s="188">
        <f>SUM(O69:P69)</f>
        <v>0</v>
      </c>
      <c r="R69" s="190">
        <f>SUM(AD69:AI69)</f>
        <v>0</v>
      </c>
      <c r="S69" s="190">
        <f>SUM(AT69:AW69)</f>
        <v>0</v>
      </c>
      <c r="T69" s="191"/>
      <c r="U69" s="187"/>
      <c r="V69" s="187"/>
      <c r="W69" s="187"/>
      <c r="X69" s="187"/>
      <c r="Y69" s="187"/>
      <c r="Z69" s="187"/>
      <c r="AA69" s="188"/>
      <c r="AB69" s="186"/>
      <c r="AC69" s="188"/>
      <c r="AD69" s="191"/>
      <c r="AE69" s="187"/>
      <c r="AF69" s="187"/>
      <c r="AG69" s="187"/>
      <c r="AH69" s="187"/>
      <c r="AI69" s="187"/>
      <c r="AJ69" s="191"/>
      <c r="AK69" s="187"/>
      <c r="AL69" s="187"/>
      <c r="AM69" s="187"/>
      <c r="AN69" s="187"/>
      <c r="AO69" s="192"/>
      <c r="AP69" s="186"/>
      <c r="AQ69" s="189"/>
      <c r="AR69" s="187"/>
      <c r="AS69" s="188"/>
      <c r="AT69" s="186"/>
      <c r="AU69" s="187"/>
      <c r="AV69" s="187"/>
      <c r="AW69" s="187"/>
      <c r="AX69" s="191"/>
      <c r="AY69" s="187"/>
      <c r="AZ69" s="187"/>
      <c r="BA69" s="188"/>
      <c r="BB69" s="188"/>
    </row>
    <row r="70" spans="2:54" ht="12.75">
      <c r="B70" s="532"/>
      <c r="C70" s="126" t="s">
        <v>125</v>
      </c>
      <c r="D70" s="127" t="s">
        <v>119</v>
      </c>
      <c r="E70" s="126" t="s">
        <v>125</v>
      </c>
      <c r="F70" s="142" t="s">
        <v>125</v>
      </c>
      <c r="G70" s="207">
        <f>SUM(AP70,AR70)</f>
        <v>0</v>
      </c>
      <c r="H70" s="212">
        <f>SUM(U70,V70)</f>
        <v>0</v>
      </c>
      <c r="I70" s="213">
        <f>SUM(T70)</f>
        <v>0</v>
      </c>
      <c r="J70" s="207">
        <f t="shared" si="63"/>
        <v>0</v>
      </c>
      <c r="K70" s="212">
        <f t="shared" si="63"/>
        <v>0</v>
      </c>
      <c r="L70" s="208">
        <f>SUM(W70)</f>
        <v>0</v>
      </c>
      <c r="M70" s="211">
        <f>SUM(G70:L70)</f>
        <v>0</v>
      </c>
      <c r="N70" s="209">
        <f>BB70</f>
        <v>0</v>
      </c>
      <c r="O70" s="207">
        <f>SUM(AQ70,AS70)</f>
        <v>0</v>
      </c>
      <c r="P70" s="208">
        <f>SUM(AB70,AC70)</f>
        <v>0</v>
      </c>
      <c r="Q70" s="209">
        <f>SUM(O70:P70)</f>
        <v>0</v>
      </c>
      <c r="R70" s="211">
        <f>SUM(AD70:AI70)</f>
        <v>0</v>
      </c>
      <c r="S70" s="211">
        <f>SUM(AT70:AW70)</f>
        <v>0</v>
      </c>
      <c r="T70" s="191"/>
      <c r="U70" s="187"/>
      <c r="V70" s="187"/>
      <c r="W70" s="187"/>
      <c r="X70" s="187"/>
      <c r="Y70" s="187"/>
      <c r="Z70" s="187"/>
      <c r="AA70" s="188"/>
      <c r="AB70" s="186"/>
      <c r="AC70" s="188"/>
      <c r="AD70" s="191"/>
      <c r="AE70" s="187"/>
      <c r="AF70" s="187"/>
      <c r="AG70" s="187"/>
      <c r="AH70" s="187"/>
      <c r="AI70" s="187"/>
      <c r="AJ70" s="191"/>
      <c r="AK70" s="187"/>
      <c r="AL70" s="187"/>
      <c r="AM70" s="187"/>
      <c r="AN70" s="187"/>
      <c r="AO70" s="192"/>
      <c r="AP70" s="186"/>
      <c r="AQ70" s="189"/>
      <c r="AR70" s="187"/>
      <c r="AS70" s="188"/>
      <c r="AT70" s="186"/>
      <c r="AU70" s="187"/>
      <c r="AV70" s="187"/>
      <c r="AW70" s="187"/>
      <c r="AX70" s="191"/>
      <c r="AY70" s="187"/>
      <c r="AZ70" s="187"/>
      <c r="BA70" s="188"/>
      <c r="BB70" s="188"/>
    </row>
    <row r="71" spans="2:54" ht="12.75">
      <c r="B71" s="533"/>
      <c r="C71" s="128" t="s">
        <v>209</v>
      </c>
      <c r="D71" s="129"/>
      <c r="E71" s="130"/>
      <c r="F71" s="130"/>
      <c r="G71" s="214">
        <f aca="true" t="shared" si="64" ref="G71:S71">SUM(G68:G70)</f>
        <v>0</v>
      </c>
      <c r="H71" s="219">
        <f t="shared" si="64"/>
        <v>0</v>
      </c>
      <c r="I71" s="220">
        <f t="shared" si="64"/>
        <v>0</v>
      </c>
      <c r="J71" s="214">
        <f t="shared" si="64"/>
        <v>0</v>
      </c>
      <c r="K71" s="219">
        <f t="shared" si="64"/>
        <v>0</v>
      </c>
      <c r="L71" s="215">
        <f t="shared" si="64"/>
        <v>0</v>
      </c>
      <c r="M71" s="218">
        <f t="shared" si="64"/>
        <v>0</v>
      </c>
      <c r="N71" s="216">
        <f t="shared" si="64"/>
        <v>0</v>
      </c>
      <c r="O71" s="214">
        <f t="shared" si="64"/>
        <v>0</v>
      </c>
      <c r="P71" s="215">
        <f t="shared" si="64"/>
        <v>0</v>
      </c>
      <c r="Q71" s="216">
        <f t="shared" si="64"/>
        <v>0</v>
      </c>
      <c r="R71" s="218">
        <f t="shared" si="64"/>
        <v>0</v>
      </c>
      <c r="S71" s="218">
        <f t="shared" si="64"/>
        <v>0</v>
      </c>
      <c r="T71" s="221"/>
      <c r="U71" s="222"/>
      <c r="V71" s="222"/>
      <c r="W71" s="222"/>
      <c r="X71" s="222"/>
      <c r="Y71" s="222"/>
      <c r="Z71" s="222"/>
      <c r="AA71" s="223"/>
      <c r="AB71" s="224"/>
      <c r="AC71" s="223"/>
      <c r="AD71" s="221"/>
      <c r="AE71" s="222"/>
      <c r="AF71" s="222"/>
      <c r="AG71" s="222"/>
      <c r="AH71" s="222"/>
      <c r="AI71" s="222"/>
      <c r="AJ71" s="221"/>
      <c r="AK71" s="222"/>
      <c r="AL71" s="222"/>
      <c r="AM71" s="222"/>
      <c r="AN71" s="222"/>
      <c r="AO71" s="225"/>
      <c r="AP71" s="224"/>
      <c r="AQ71" s="226"/>
      <c r="AR71" s="222"/>
      <c r="AS71" s="223"/>
      <c r="AT71" s="224"/>
      <c r="AU71" s="222"/>
      <c r="AV71" s="222"/>
      <c r="AW71" s="222"/>
      <c r="AX71" s="221"/>
      <c r="AY71" s="222"/>
      <c r="AZ71" s="222"/>
      <c r="BA71" s="223"/>
      <c r="BB71" s="223"/>
    </row>
    <row r="72" spans="2:54" ht="12.75">
      <c r="B72" s="528" t="s">
        <v>433</v>
      </c>
      <c r="C72" s="143" t="s">
        <v>434</v>
      </c>
      <c r="D72" s="144" t="s">
        <v>119</v>
      </c>
      <c r="E72" s="143" t="s">
        <v>434</v>
      </c>
      <c r="F72" s="140" t="s">
        <v>304</v>
      </c>
      <c r="G72" s="179">
        <f>SUM(AP72,AR72)</f>
        <v>0</v>
      </c>
      <c r="H72" s="184">
        <f>SUM(U72,V72)</f>
        <v>0</v>
      </c>
      <c r="I72" s="185">
        <f>SUM(T72)</f>
        <v>0</v>
      </c>
      <c r="J72" s="179">
        <f aca="true" t="shared" si="65" ref="J72:K74">SUM(X72,Z72)</f>
        <v>0</v>
      </c>
      <c r="K72" s="184">
        <f t="shared" si="65"/>
        <v>0</v>
      </c>
      <c r="L72" s="180">
        <f>SUM(W72)</f>
        <v>0</v>
      </c>
      <c r="M72" s="183">
        <f>SUM(G72:L72)</f>
        <v>0</v>
      </c>
      <c r="N72" s="181">
        <f>BB72</f>
        <v>0</v>
      </c>
      <c r="O72" s="179">
        <f>SUM(AQ72,AS72)</f>
        <v>0</v>
      </c>
      <c r="P72" s="180">
        <f>SUM(AB72,AC72)</f>
        <v>0</v>
      </c>
      <c r="Q72" s="181">
        <f>SUM(O72:P72)</f>
        <v>0</v>
      </c>
      <c r="R72" s="183">
        <f>SUM(AD72:AI72)</f>
        <v>0</v>
      </c>
      <c r="S72" s="183">
        <f>SUM(AT72:AW72)</f>
        <v>0</v>
      </c>
      <c r="T72" s="184"/>
      <c r="U72" s="180"/>
      <c r="V72" s="180"/>
      <c r="W72" s="180"/>
      <c r="X72" s="180"/>
      <c r="Y72" s="180"/>
      <c r="Z72" s="180"/>
      <c r="AA72" s="181"/>
      <c r="AB72" s="179"/>
      <c r="AC72" s="181"/>
      <c r="AD72" s="184"/>
      <c r="AE72" s="180"/>
      <c r="AF72" s="180"/>
      <c r="AG72" s="180"/>
      <c r="AH72" s="180"/>
      <c r="AI72" s="180"/>
      <c r="AJ72" s="184"/>
      <c r="AK72" s="180"/>
      <c r="AL72" s="180"/>
      <c r="AM72" s="180"/>
      <c r="AN72" s="180"/>
      <c r="AO72" s="185"/>
      <c r="AP72" s="179"/>
      <c r="AQ72" s="182"/>
      <c r="AR72" s="180"/>
      <c r="AS72" s="181"/>
      <c r="AT72" s="179"/>
      <c r="AU72" s="180"/>
      <c r="AV72" s="180"/>
      <c r="AW72" s="180"/>
      <c r="AX72" s="184"/>
      <c r="AY72" s="180"/>
      <c r="AZ72" s="180"/>
      <c r="BA72" s="181"/>
      <c r="BB72" s="181"/>
    </row>
    <row r="73" spans="2:54" ht="12.75">
      <c r="B73" s="529"/>
      <c r="C73" s="509" t="s">
        <v>126</v>
      </c>
      <c r="D73" s="428" t="s">
        <v>127</v>
      </c>
      <c r="E73" s="124" t="s">
        <v>331</v>
      </c>
      <c r="F73" s="141" t="s">
        <v>331</v>
      </c>
      <c r="G73" s="186">
        <f>SUM(AP73,AR73)</f>
        <v>0</v>
      </c>
      <c r="H73" s="191">
        <f>SUM(U73,V73)</f>
        <v>0</v>
      </c>
      <c r="I73" s="192">
        <f>SUM(T73)</f>
        <v>0</v>
      </c>
      <c r="J73" s="186">
        <f t="shared" si="65"/>
        <v>0</v>
      </c>
      <c r="K73" s="191">
        <f t="shared" si="65"/>
        <v>0</v>
      </c>
      <c r="L73" s="187">
        <f>SUM(W73)</f>
        <v>0</v>
      </c>
      <c r="M73" s="190">
        <f>SUM(G73:L73)</f>
        <v>0</v>
      </c>
      <c r="N73" s="188">
        <f>BB73</f>
        <v>0</v>
      </c>
      <c r="O73" s="186">
        <f>SUM(AQ73,AS73)</f>
        <v>0</v>
      </c>
      <c r="P73" s="187">
        <f>SUM(AB73,AC73)</f>
        <v>0</v>
      </c>
      <c r="Q73" s="188">
        <f>SUM(O73:P73)</f>
        <v>0</v>
      </c>
      <c r="R73" s="190">
        <f>SUM(AD73:AI73)</f>
        <v>0</v>
      </c>
      <c r="S73" s="190">
        <f>SUM(AT73:AW73)</f>
        <v>0</v>
      </c>
      <c r="T73" s="191"/>
      <c r="U73" s="187"/>
      <c r="V73" s="187"/>
      <c r="W73" s="187"/>
      <c r="X73" s="187"/>
      <c r="Y73" s="187"/>
      <c r="Z73" s="187"/>
      <c r="AA73" s="188"/>
      <c r="AB73" s="186"/>
      <c r="AC73" s="188"/>
      <c r="AD73" s="191"/>
      <c r="AE73" s="187"/>
      <c r="AF73" s="187"/>
      <c r="AG73" s="187"/>
      <c r="AH73" s="187"/>
      <c r="AI73" s="187"/>
      <c r="AJ73" s="191"/>
      <c r="AK73" s="187"/>
      <c r="AL73" s="187"/>
      <c r="AM73" s="187"/>
      <c r="AN73" s="187"/>
      <c r="AO73" s="192"/>
      <c r="AP73" s="186"/>
      <c r="AQ73" s="189"/>
      <c r="AR73" s="187"/>
      <c r="AS73" s="188"/>
      <c r="AT73" s="186"/>
      <c r="AU73" s="187"/>
      <c r="AV73" s="187"/>
      <c r="AW73" s="187"/>
      <c r="AX73" s="191"/>
      <c r="AY73" s="187"/>
      <c r="AZ73" s="187"/>
      <c r="BA73" s="188"/>
      <c r="BB73" s="188"/>
    </row>
    <row r="74" spans="2:54" ht="12.75">
      <c r="B74" s="529"/>
      <c r="C74" s="510"/>
      <c r="D74" s="428" t="s">
        <v>127</v>
      </c>
      <c r="E74" s="124" t="s">
        <v>332</v>
      </c>
      <c r="F74" s="141" t="s">
        <v>332</v>
      </c>
      <c r="G74" s="186">
        <f>SUM(AP74,AR74)</f>
        <v>0</v>
      </c>
      <c r="H74" s="191">
        <f>SUM(U74,V74)</f>
        <v>0</v>
      </c>
      <c r="I74" s="192">
        <f>SUM(T74)</f>
        <v>0</v>
      </c>
      <c r="J74" s="186">
        <f t="shared" si="65"/>
        <v>0</v>
      </c>
      <c r="K74" s="191">
        <f t="shared" si="65"/>
        <v>0</v>
      </c>
      <c r="L74" s="187">
        <f>SUM(W74)</f>
        <v>0</v>
      </c>
      <c r="M74" s="190">
        <f>SUM(G74:L74)</f>
        <v>0</v>
      </c>
      <c r="N74" s="188">
        <f>BB74</f>
        <v>0</v>
      </c>
      <c r="O74" s="186">
        <f>SUM(AQ74,AS74)</f>
        <v>0</v>
      </c>
      <c r="P74" s="187">
        <f>SUM(AB74,AC74)</f>
        <v>0</v>
      </c>
      <c r="Q74" s="188">
        <f>SUM(O74:P74)</f>
        <v>0</v>
      </c>
      <c r="R74" s="190">
        <f>SUM(AD74:AI74)</f>
        <v>0</v>
      </c>
      <c r="S74" s="190">
        <f>SUM(AT74:AW74)</f>
        <v>0</v>
      </c>
      <c r="T74" s="191"/>
      <c r="U74" s="187"/>
      <c r="V74" s="187"/>
      <c r="W74" s="187"/>
      <c r="X74" s="187"/>
      <c r="Y74" s="187"/>
      <c r="Z74" s="187"/>
      <c r="AA74" s="188"/>
      <c r="AB74" s="186"/>
      <c r="AC74" s="188"/>
      <c r="AD74" s="191"/>
      <c r="AE74" s="187"/>
      <c r="AF74" s="187"/>
      <c r="AG74" s="187"/>
      <c r="AH74" s="187"/>
      <c r="AI74" s="187"/>
      <c r="AJ74" s="191"/>
      <c r="AK74" s="187"/>
      <c r="AL74" s="187"/>
      <c r="AM74" s="187"/>
      <c r="AN74" s="187"/>
      <c r="AO74" s="192"/>
      <c r="AP74" s="186"/>
      <c r="AQ74" s="189"/>
      <c r="AR74" s="187"/>
      <c r="AS74" s="188"/>
      <c r="AT74" s="186"/>
      <c r="AU74" s="187"/>
      <c r="AV74" s="187"/>
      <c r="AW74" s="187"/>
      <c r="AX74" s="191"/>
      <c r="AY74" s="187"/>
      <c r="AZ74" s="187"/>
      <c r="BA74" s="188"/>
      <c r="BB74" s="188"/>
    </row>
    <row r="75" spans="2:54" ht="12.75">
      <c r="B75" s="529"/>
      <c r="C75" s="512"/>
      <c r="D75" s="106" t="s">
        <v>412</v>
      </c>
      <c r="E75" s="107"/>
      <c r="F75" s="108"/>
      <c r="G75" s="193">
        <f aca="true" t="shared" si="66" ref="G75:S75">SUM(G73:G74)</f>
        <v>0</v>
      </c>
      <c r="H75" s="198">
        <f t="shared" si="66"/>
        <v>0</v>
      </c>
      <c r="I75" s="199">
        <f t="shared" si="66"/>
        <v>0</v>
      </c>
      <c r="J75" s="193">
        <f t="shared" si="66"/>
        <v>0</v>
      </c>
      <c r="K75" s="198">
        <f t="shared" si="66"/>
        <v>0</v>
      </c>
      <c r="L75" s="194">
        <f t="shared" si="66"/>
        <v>0</v>
      </c>
      <c r="M75" s="197">
        <f t="shared" si="66"/>
        <v>0</v>
      </c>
      <c r="N75" s="195">
        <f t="shared" si="66"/>
        <v>0</v>
      </c>
      <c r="O75" s="193">
        <f t="shared" si="66"/>
        <v>0</v>
      </c>
      <c r="P75" s="194">
        <f t="shared" si="66"/>
        <v>0</v>
      </c>
      <c r="Q75" s="195">
        <f t="shared" si="66"/>
        <v>0</v>
      </c>
      <c r="R75" s="197">
        <f t="shared" si="66"/>
        <v>0</v>
      </c>
      <c r="S75" s="197">
        <f t="shared" si="66"/>
        <v>0</v>
      </c>
      <c r="T75" s="191"/>
      <c r="U75" s="187"/>
      <c r="V75" s="187"/>
      <c r="W75" s="187"/>
      <c r="X75" s="187"/>
      <c r="Y75" s="187"/>
      <c r="Z75" s="187"/>
      <c r="AA75" s="188"/>
      <c r="AB75" s="186"/>
      <c r="AC75" s="188"/>
      <c r="AD75" s="191"/>
      <c r="AE75" s="187"/>
      <c r="AF75" s="187"/>
      <c r="AG75" s="187"/>
      <c r="AH75" s="187"/>
      <c r="AI75" s="187"/>
      <c r="AJ75" s="191"/>
      <c r="AK75" s="187"/>
      <c r="AL75" s="187"/>
      <c r="AM75" s="187"/>
      <c r="AN75" s="187"/>
      <c r="AO75" s="192"/>
      <c r="AP75" s="186"/>
      <c r="AQ75" s="189"/>
      <c r="AR75" s="187"/>
      <c r="AS75" s="188"/>
      <c r="AT75" s="186"/>
      <c r="AU75" s="187"/>
      <c r="AV75" s="187"/>
      <c r="AW75" s="187"/>
      <c r="AX75" s="191"/>
      <c r="AY75" s="187"/>
      <c r="AZ75" s="187"/>
      <c r="BA75" s="188"/>
      <c r="BB75" s="188"/>
    </row>
    <row r="76" spans="2:54" ht="12.75">
      <c r="B76" s="529"/>
      <c r="C76" s="124" t="s">
        <v>128</v>
      </c>
      <c r="D76" s="125" t="s">
        <v>119</v>
      </c>
      <c r="E76" s="124" t="s">
        <v>128</v>
      </c>
      <c r="F76" s="141" t="s">
        <v>128</v>
      </c>
      <c r="G76" s="186">
        <f aca="true" t="shared" si="67" ref="G76:G81">SUM(AP76,AR76)</f>
        <v>0</v>
      </c>
      <c r="H76" s="191">
        <f aca="true" t="shared" si="68" ref="H76:H81">SUM(U76,V76)</f>
        <v>0</v>
      </c>
      <c r="I76" s="192">
        <f aca="true" t="shared" si="69" ref="I76:I81">SUM(T76)</f>
        <v>0</v>
      </c>
      <c r="J76" s="186">
        <f aca="true" t="shared" si="70" ref="J76:J81">SUM(X76,Z76)</f>
        <v>0</v>
      </c>
      <c r="K76" s="191">
        <f aca="true" t="shared" si="71" ref="K76:K81">SUM(Y76,AA76)</f>
        <v>0</v>
      </c>
      <c r="L76" s="187">
        <f aca="true" t="shared" si="72" ref="L76:L81">SUM(W76)</f>
        <v>0</v>
      </c>
      <c r="M76" s="190">
        <f aca="true" t="shared" si="73" ref="M76:M81">SUM(G76:L76)</f>
        <v>0</v>
      </c>
      <c r="N76" s="188">
        <f aca="true" t="shared" si="74" ref="N76:N81">BB76</f>
        <v>0</v>
      </c>
      <c r="O76" s="186">
        <f aca="true" t="shared" si="75" ref="O76:O81">SUM(AQ76,AS76)</f>
        <v>0</v>
      </c>
      <c r="P76" s="187">
        <f aca="true" t="shared" si="76" ref="P76:P81">SUM(AB76,AC76)</f>
        <v>0</v>
      </c>
      <c r="Q76" s="188">
        <f aca="true" t="shared" si="77" ref="Q76:Q81">SUM(O76:P76)</f>
        <v>0</v>
      </c>
      <c r="R76" s="190">
        <f aca="true" t="shared" si="78" ref="R76:R81">SUM(AD76:AI76)</f>
        <v>0</v>
      </c>
      <c r="S76" s="190">
        <f aca="true" t="shared" si="79" ref="S76:S81">SUM(AT76:AW76)</f>
        <v>0</v>
      </c>
      <c r="T76" s="191"/>
      <c r="U76" s="187"/>
      <c r="V76" s="187"/>
      <c r="W76" s="187"/>
      <c r="X76" s="187"/>
      <c r="Y76" s="187"/>
      <c r="Z76" s="187"/>
      <c r="AA76" s="188"/>
      <c r="AB76" s="186"/>
      <c r="AC76" s="188"/>
      <c r="AD76" s="191"/>
      <c r="AE76" s="187"/>
      <c r="AF76" s="187"/>
      <c r="AG76" s="187"/>
      <c r="AH76" s="187"/>
      <c r="AI76" s="187"/>
      <c r="AJ76" s="191"/>
      <c r="AK76" s="187"/>
      <c r="AL76" s="187"/>
      <c r="AM76" s="187"/>
      <c r="AN76" s="187"/>
      <c r="AO76" s="192"/>
      <c r="AP76" s="186"/>
      <c r="AQ76" s="189"/>
      <c r="AR76" s="187"/>
      <c r="AS76" s="188"/>
      <c r="AT76" s="186"/>
      <c r="AU76" s="187"/>
      <c r="AV76" s="187"/>
      <c r="AW76" s="187"/>
      <c r="AX76" s="191"/>
      <c r="AY76" s="187"/>
      <c r="AZ76" s="187"/>
      <c r="BA76" s="188"/>
      <c r="BB76" s="188"/>
    </row>
    <row r="77" spans="2:54" ht="12.75">
      <c r="B77" s="529"/>
      <c r="C77" s="126" t="s">
        <v>129</v>
      </c>
      <c r="D77" s="431" t="s">
        <v>130</v>
      </c>
      <c r="E77" s="126" t="s">
        <v>129</v>
      </c>
      <c r="F77" s="141" t="s">
        <v>129</v>
      </c>
      <c r="G77" s="186">
        <f t="shared" si="67"/>
        <v>0</v>
      </c>
      <c r="H77" s="191">
        <f t="shared" si="68"/>
        <v>0</v>
      </c>
      <c r="I77" s="192">
        <f t="shared" si="69"/>
        <v>0</v>
      </c>
      <c r="J77" s="186">
        <f t="shared" si="70"/>
        <v>0</v>
      </c>
      <c r="K77" s="191">
        <f t="shared" si="71"/>
        <v>0</v>
      </c>
      <c r="L77" s="187">
        <f t="shared" si="72"/>
        <v>0</v>
      </c>
      <c r="M77" s="190">
        <f t="shared" si="73"/>
        <v>0</v>
      </c>
      <c r="N77" s="188">
        <f t="shared" si="74"/>
        <v>0</v>
      </c>
      <c r="O77" s="186">
        <f t="shared" si="75"/>
        <v>0</v>
      </c>
      <c r="P77" s="187">
        <f t="shared" si="76"/>
        <v>0</v>
      </c>
      <c r="Q77" s="188">
        <f t="shared" si="77"/>
        <v>0</v>
      </c>
      <c r="R77" s="190">
        <f t="shared" si="78"/>
        <v>0</v>
      </c>
      <c r="S77" s="190">
        <f t="shared" si="79"/>
        <v>0</v>
      </c>
      <c r="T77" s="191"/>
      <c r="U77" s="187"/>
      <c r="V77" s="187"/>
      <c r="W77" s="187"/>
      <c r="X77" s="187"/>
      <c r="Y77" s="187"/>
      <c r="Z77" s="187"/>
      <c r="AA77" s="188"/>
      <c r="AB77" s="186"/>
      <c r="AC77" s="188"/>
      <c r="AD77" s="191"/>
      <c r="AE77" s="187"/>
      <c r="AF77" s="187"/>
      <c r="AG77" s="187"/>
      <c r="AH77" s="187"/>
      <c r="AI77" s="187"/>
      <c r="AJ77" s="191"/>
      <c r="AK77" s="187"/>
      <c r="AL77" s="187"/>
      <c r="AM77" s="187"/>
      <c r="AN77" s="187"/>
      <c r="AO77" s="192"/>
      <c r="AP77" s="186"/>
      <c r="AQ77" s="189"/>
      <c r="AR77" s="187"/>
      <c r="AS77" s="188"/>
      <c r="AT77" s="186"/>
      <c r="AU77" s="187"/>
      <c r="AV77" s="187"/>
      <c r="AW77" s="187"/>
      <c r="AX77" s="191"/>
      <c r="AY77" s="187"/>
      <c r="AZ77" s="187"/>
      <c r="BA77" s="188"/>
      <c r="BB77" s="188"/>
    </row>
    <row r="78" spans="2:54" ht="12.75">
      <c r="B78" s="529"/>
      <c r="C78" s="509" t="s">
        <v>435</v>
      </c>
      <c r="D78" s="429" t="s">
        <v>131</v>
      </c>
      <c r="E78" s="126" t="s">
        <v>327</v>
      </c>
      <c r="F78" s="126" t="s">
        <v>327</v>
      </c>
      <c r="G78" s="207">
        <f t="shared" si="67"/>
        <v>0</v>
      </c>
      <c r="H78" s="212">
        <f t="shared" si="68"/>
        <v>0</v>
      </c>
      <c r="I78" s="213">
        <f t="shared" si="69"/>
        <v>0</v>
      </c>
      <c r="J78" s="207">
        <f t="shared" si="70"/>
        <v>0</v>
      </c>
      <c r="K78" s="212">
        <f t="shared" si="71"/>
        <v>0</v>
      </c>
      <c r="L78" s="208">
        <f t="shared" si="72"/>
        <v>0</v>
      </c>
      <c r="M78" s="211">
        <f t="shared" si="73"/>
        <v>0</v>
      </c>
      <c r="N78" s="209">
        <f t="shared" si="74"/>
        <v>0</v>
      </c>
      <c r="O78" s="207">
        <f t="shared" si="75"/>
        <v>0</v>
      </c>
      <c r="P78" s="208">
        <f t="shared" si="76"/>
        <v>0</v>
      </c>
      <c r="Q78" s="209">
        <f t="shared" si="77"/>
        <v>0</v>
      </c>
      <c r="R78" s="211">
        <f t="shared" si="78"/>
        <v>0</v>
      </c>
      <c r="S78" s="211">
        <f t="shared" si="79"/>
        <v>0</v>
      </c>
      <c r="T78" s="191"/>
      <c r="U78" s="187"/>
      <c r="V78" s="187"/>
      <c r="W78" s="187"/>
      <c r="X78" s="187"/>
      <c r="Y78" s="187"/>
      <c r="Z78" s="187"/>
      <c r="AA78" s="188"/>
      <c r="AB78" s="186"/>
      <c r="AC78" s="188"/>
      <c r="AD78" s="191"/>
      <c r="AE78" s="187"/>
      <c r="AF78" s="187"/>
      <c r="AG78" s="187"/>
      <c r="AH78" s="187"/>
      <c r="AI78" s="187"/>
      <c r="AJ78" s="191"/>
      <c r="AK78" s="187"/>
      <c r="AL78" s="187"/>
      <c r="AM78" s="187"/>
      <c r="AN78" s="187"/>
      <c r="AO78" s="192"/>
      <c r="AP78" s="186"/>
      <c r="AQ78" s="189"/>
      <c r="AR78" s="187"/>
      <c r="AS78" s="188"/>
      <c r="AT78" s="186"/>
      <c r="AU78" s="187"/>
      <c r="AV78" s="187"/>
      <c r="AW78" s="187"/>
      <c r="AX78" s="191"/>
      <c r="AY78" s="187"/>
      <c r="AZ78" s="187"/>
      <c r="BA78" s="188"/>
      <c r="BB78" s="188"/>
    </row>
    <row r="79" spans="2:54" ht="12.75">
      <c r="B79" s="529"/>
      <c r="C79" s="510"/>
      <c r="D79" s="429" t="s">
        <v>131</v>
      </c>
      <c r="E79" s="126" t="s">
        <v>328</v>
      </c>
      <c r="F79" s="126" t="s">
        <v>328</v>
      </c>
      <c r="G79" s="207">
        <f t="shared" si="67"/>
        <v>0</v>
      </c>
      <c r="H79" s="212">
        <f t="shared" si="68"/>
        <v>0</v>
      </c>
      <c r="I79" s="213">
        <f t="shared" si="69"/>
        <v>0</v>
      </c>
      <c r="J79" s="207">
        <f t="shared" si="70"/>
        <v>0</v>
      </c>
      <c r="K79" s="212">
        <f t="shared" si="71"/>
        <v>0</v>
      </c>
      <c r="L79" s="208">
        <f t="shared" si="72"/>
        <v>0</v>
      </c>
      <c r="M79" s="211">
        <f t="shared" si="73"/>
        <v>0</v>
      </c>
      <c r="N79" s="209">
        <f t="shared" si="74"/>
        <v>0</v>
      </c>
      <c r="O79" s="207">
        <f t="shared" si="75"/>
        <v>0</v>
      </c>
      <c r="P79" s="208">
        <f t="shared" si="76"/>
        <v>0</v>
      </c>
      <c r="Q79" s="209">
        <f t="shared" si="77"/>
        <v>0</v>
      </c>
      <c r="R79" s="211">
        <f t="shared" si="78"/>
        <v>0</v>
      </c>
      <c r="S79" s="211">
        <f t="shared" si="79"/>
        <v>0</v>
      </c>
      <c r="T79" s="212"/>
      <c r="U79" s="208"/>
      <c r="V79" s="208"/>
      <c r="W79" s="208"/>
      <c r="X79" s="208"/>
      <c r="Y79" s="208"/>
      <c r="Z79" s="208"/>
      <c r="AA79" s="209"/>
      <c r="AB79" s="207"/>
      <c r="AC79" s="209"/>
      <c r="AD79" s="212"/>
      <c r="AE79" s="208"/>
      <c r="AF79" s="208"/>
      <c r="AG79" s="208"/>
      <c r="AH79" s="208"/>
      <c r="AI79" s="208"/>
      <c r="AJ79" s="212"/>
      <c r="AK79" s="208"/>
      <c r="AL79" s="208"/>
      <c r="AM79" s="208"/>
      <c r="AN79" s="208"/>
      <c r="AO79" s="213"/>
      <c r="AP79" s="207"/>
      <c r="AQ79" s="210"/>
      <c r="AR79" s="208"/>
      <c r="AS79" s="209"/>
      <c r="AT79" s="207"/>
      <c r="AU79" s="208"/>
      <c r="AV79" s="208"/>
      <c r="AW79" s="208"/>
      <c r="AX79" s="212"/>
      <c r="AY79" s="208"/>
      <c r="AZ79" s="208"/>
      <c r="BA79" s="209"/>
      <c r="BB79" s="209"/>
    </row>
    <row r="80" spans="2:54" ht="12.75">
      <c r="B80" s="529"/>
      <c r="C80" s="510"/>
      <c r="D80" s="429" t="s">
        <v>131</v>
      </c>
      <c r="E80" s="126" t="s">
        <v>329</v>
      </c>
      <c r="F80" s="126" t="s">
        <v>329</v>
      </c>
      <c r="G80" s="207">
        <f t="shared" si="67"/>
        <v>0</v>
      </c>
      <c r="H80" s="212">
        <f t="shared" si="68"/>
        <v>0</v>
      </c>
      <c r="I80" s="213">
        <f t="shared" si="69"/>
        <v>0</v>
      </c>
      <c r="J80" s="207">
        <f t="shared" si="70"/>
        <v>0</v>
      </c>
      <c r="K80" s="212">
        <f t="shared" si="71"/>
        <v>0</v>
      </c>
      <c r="L80" s="208">
        <f t="shared" si="72"/>
        <v>0</v>
      </c>
      <c r="M80" s="211">
        <f t="shared" si="73"/>
        <v>0</v>
      </c>
      <c r="N80" s="209">
        <f t="shared" si="74"/>
        <v>0</v>
      </c>
      <c r="O80" s="207">
        <f t="shared" si="75"/>
        <v>0</v>
      </c>
      <c r="P80" s="208">
        <f t="shared" si="76"/>
        <v>0</v>
      </c>
      <c r="Q80" s="209">
        <f t="shared" si="77"/>
        <v>0</v>
      </c>
      <c r="R80" s="211">
        <f t="shared" si="78"/>
        <v>0</v>
      </c>
      <c r="S80" s="211">
        <f t="shared" si="79"/>
        <v>0</v>
      </c>
      <c r="T80" s="212"/>
      <c r="U80" s="208"/>
      <c r="V80" s="208"/>
      <c r="W80" s="208"/>
      <c r="X80" s="208"/>
      <c r="Y80" s="208"/>
      <c r="Z80" s="208"/>
      <c r="AA80" s="209"/>
      <c r="AB80" s="207"/>
      <c r="AC80" s="209"/>
      <c r="AD80" s="212"/>
      <c r="AE80" s="208"/>
      <c r="AF80" s="208"/>
      <c r="AG80" s="208"/>
      <c r="AH80" s="208"/>
      <c r="AI80" s="208"/>
      <c r="AJ80" s="212"/>
      <c r="AK80" s="208"/>
      <c r="AL80" s="208"/>
      <c r="AM80" s="208"/>
      <c r="AN80" s="208"/>
      <c r="AO80" s="213"/>
      <c r="AP80" s="207"/>
      <c r="AQ80" s="210"/>
      <c r="AR80" s="208"/>
      <c r="AS80" s="209"/>
      <c r="AT80" s="207"/>
      <c r="AU80" s="208"/>
      <c r="AV80" s="208"/>
      <c r="AW80" s="208"/>
      <c r="AX80" s="212"/>
      <c r="AY80" s="208"/>
      <c r="AZ80" s="208"/>
      <c r="BA80" s="209"/>
      <c r="BB80" s="209"/>
    </row>
    <row r="81" spans="2:54" ht="12.75">
      <c r="B81" s="529"/>
      <c r="C81" s="510"/>
      <c r="D81" s="429" t="s">
        <v>131</v>
      </c>
      <c r="E81" s="126" t="s">
        <v>330</v>
      </c>
      <c r="F81" s="126" t="s">
        <v>330</v>
      </c>
      <c r="G81" s="207">
        <f t="shared" si="67"/>
        <v>0</v>
      </c>
      <c r="H81" s="212">
        <f t="shared" si="68"/>
        <v>0</v>
      </c>
      <c r="I81" s="213">
        <f t="shared" si="69"/>
        <v>0</v>
      </c>
      <c r="J81" s="207">
        <f t="shared" si="70"/>
        <v>0</v>
      </c>
      <c r="K81" s="212">
        <f t="shared" si="71"/>
        <v>0</v>
      </c>
      <c r="L81" s="208">
        <f t="shared" si="72"/>
        <v>0</v>
      </c>
      <c r="M81" s="211">
        <f t="shared" si="73"/>
        <v>0</v>
      </c>
      <c r="N81" s="209">
        <f t="shared" si="74"/>
        <v>0</v>
      </c>
      <c r="O81" s="207">
        <f t="shared" si="75"/>
        <v>0</v>
      </c>
      <c r="P81" s="208">
        <f t="shared" si="76"/>
        <v>0</v>
      </c>
      <c r="Q81" s="209">
        <f t="shared" si="77"/>
        <v>0</v>
      </c>
      <c r="R81" s="211">
        <f t="shared" si="78"/>
        <v>0</v>
      </c>
      <c r="S81" s="211">
        <f t="shared" si="79"/>
        <v>0</v>
      </c>
      <c r="T81" s="212"/>
      <c r="U81" s="208"/>
      <c r="V81" s="208"/>
      <c r="W81" s="208"/>
      <c r="X81" s="208"/>
      <c r="Y81" s="208"/>
      <c r="Z81" s="208"/>
      <c r="AA81" s="209"/>
      <c r="AB81" s="207"/>
      <c r="AC81" s="209"/>
      <c r="AD81" s="212"/>
      <c r="AE81" s="208"/>
      <c r="AF81" s="208"/>
      <c r="AG81" s="208"/>
      <c r="AH81" s="208"/>
      <c r="AI81" s="208"/>
      <c r="AJ81" s="212"/>
      <c r="AK81" s="208"/>
      <c r="AL81" s="208"/>
      <c r="AM81" s="208"/>
      <c r="AN81" s="208"/>
      <c r="AO81" s="213"/>
      <c r="AP81" s="207"/>
      <c r="AQ81" s="210"/>
      <c r="AR81" s="208"/>
      <c r="AS81" s="209"/>
      <c r="AT81" s="207"/>
      <c r="AU81" s="208"/>
      <c r="AV81" s="208"/>
      <c r="AW81" s="208"/>
      <c r="AX81" s="212"/>
      <c r="AY81" s="208"/>
      <c r="AZ81" s="208"/>
      <c r="BA81" s="209"/>
      <c r="BB81" s="209"/>
    </row>
    <row r="82" spans="2:54" ht="12.75">
      <c r="B82" s="529"/>
      <c r="C82" s="511"/>
      <c r="D82" s="106" t="s">
        <v>412</v>
      </c>
      <c r="E82" s="107"/>
      <c r="F82" s="108"/>
      <c r="G82" s="193">
        <f aca="true" t="shared" si="80" ref="G82:S82">SUM(G78:G81)</f>
        <v>0</v>
      </c>
      <c r="H82" s="198">
        <f t="shared" si="80"/>
        <v>0</v>
      </c>
      <c r="I82" s="199">
        <f t="shared" si="80"/>
        <v>0</v>
      </c>
      <c r="J82" s="193">
        <f t="shared" si="80"/>
        <v>0</v>
      </c>
      <c r="K82" s="198">
        <f t="shared" si="80"/>
        <v>0</v>
      </c>
      <c r="L82" s="194">
        <f t="shared" si="80"/>
        <v>0</v>
      </c>
      <c r="M82" s="197">
        <f t="shared" si="80"/>
        <v>0</v>
      </c>
      <c r="N82" s="229">
        <f t="shared" si="80"/>
        <v>0</v>
      </c>
      <c r="O82" s="193">
        <f t="shared" si="80"/>
        <v>0</v>
      </c>
      <c r="P82" s="194">
        <f t="shared" si="80"/>
        <v>0</v>
      </c>
      <c r="Q82" s="195">
        <f t="shared" si="80"/>
        <v>0</v>
      </c>
      <c r="R82" s="197">
        <f t="shared" si="80"/>
        <v>0</v>
      </c>
      <c r="S82" s="197">
        <f t="shared" si="80"/>
        <v>0</v>
      </c>
      <c r="T82" s="212"/>
      <c r="U82" s="208"/>
      <c r="V82" s="208"/>
      <c r="W82" s="208"/>
      <c r="X82" s="208"/>
      <c r="Y82" s="208"/>
      <c r="Z82" s="208"/>
      <c r="AA82" s="209"/>
      <c r="AB82" s="207"/>
      <c r="AC82" s="209"/>
      <c r="AD82" s="212"/>
      <c r="AE82" s="208"/>
      <c r="AF82" s="208"/>
      <c r="AG82" s="208"/>
      <c r="AH82" s="208"/>
      <c r="AI82" s="208"/>
      <c r="AJ82" s="212"/>
      <c r="AK82" s="208"/>
      <c r="AL82" s="208"/>
      <c r="AM82" s="208"/>
      <c r="AN82" s="208"/>
      <c r="AO82" s="213"/>
      <c r="AP82" s="207"/>
      <c r="AQ82" s="210"/>
      <c r="AR82" s="208"/>
      <c r="AS82" s="209"/>
      <c r="AT82" s="207"/>
      <c r="AU82" s="208"/>
      <c r="AV82" s="208"/>
      <c r="AW82" s="208"/>
      <c r="AX82" s="212"/>
      <c r="AY82" s="208"/>
      <c r="AZ82" s="208"/>
      <c r="BA82" s="209"/>
      <c r="BB82" s="209"/>
    </row>
    <row r="83" spans="2:54" ht="12.75">
      <c r="B83" s="530"/>
      <c r="C83" s="128" t="s">
        <v>209</v>
      </c>
      <c r="D83" s="129"/>
      <c r="E83" s="130"/>
      <c r="F83" s="130"/>
      <c r="G83" s="214">
        <f aca="true" t="shared" si="81" ref="G83:S83">SUM(G72,G75:G77,G82)</f>
        <v>0</v>
      </c>
      <c r="H83" s="219">
        <f t="shared" si="81"/>
        <v>0</v>
      </c>
      <c r="I83" s="220">
        <f t="shared" si="81"/>
        <v>0</v>
      </c>
      <c r="J83" s="214">
        <f t="shared" si="81"/>
        <v>0</v>
      </c>
      <c r="K83" s="219">
        <f t="shared" si="81"/>
        <v>0</v>
      </c>
      <c r="L83" s="215">
        <f t="shared" si="81"/>
        <v>0</v>
      </c>
      <c r="M83" s="218">
        <f t="shared" si="81"/>
        <v>0</v>
      </c>
      <c r="N83" s="216">
        <f t="shared" si="81"/>
        <v>0</v>
      </c>
      <c r="O83" s="214">
        <f t="shared" si="81"/>
        <v>0</v>
      </c>
      <c r="P83" s="215">
        <f t="shared" si="81"/>
        <v>0</v>
      </c>
      <c r="Q83" s="216">
        <f t="shared" si="81"/>
        <v>0</v>
      </c>
      <c r="R83" s="218">
        <f t="shared" si="81"/>
        <v>0</v>
      </c>
      <c r="S83" s="218">
        <f t="shared" si="81"/>
        <v>0</v>
      </c>
      <c r="T83" s="221"/>
      <c r="U83" s="222"/>
      <c r="V83" s="222"/>
      <c r="W83" s="222"/>
      <c r="X83" s="222"/>
      <c r="Y83" s="222"/>
      <c r="Z83" s="222"/>
      <c r="AA83" s="223"/>
      <c r="AB83" s="224"/>
      <c r="AC83" s="223"/>
      <c r="AD83" s="221"/>
      <c r="AE83" s="222"/>
      <c r="AF83" s="222"/>
      <c r="AG83" s="222"/>
      <c r="AH83" s="222"/>
      <c r="AI83" s="222"/>
      <c r="AJ83" s="221"/>
      <c r="AK83" s="222"/>
      <c r="AL83" s="222"/>
      <c r="AM83" s="222"/>
      <c r="AN83" s="222"/>
      <c r="AO83" s="225"/>
      <c r="AP83" s="224"/>
      <c r="AQ83" s="226"/>
      <c r="AR83" s="222"/>
      <c r="AS83" s="223"/>
      <c r="AT83" s="224"/>
      <c r="AU83" s="222"/>
      <c r="AV83" s="222"/>
      <c r="AW83" s="222"/>
      <c r="AX83" s="221"/>
      <c r="AY83" s="222"/>
      <c r="AZ83" s="222"/>
      <c r="BA83" s="223"/>
      <c r="BB83" s="223"/>
    </row>
    <row r="84" spans="2:54" ht="12.75">
      <c r="B84" s="121" t="s">
        <v>210</v>
      </c>
      <c r="C84" s="122"/>
      <c r="D84" s="122"/>
      <c r="E84" s="122"/>
      <c r="F84" s="123"/>
      <c r="G84" s="234">
        <f aca="true" t="shared" si="82" ref="G84:S84">SUM(G67,G71,G83)</f>
        <v>0</v>
      </c>
      <c r="H84" s="239">
        <f t="shared" si="82"/>
        <v>0</v>
      </c>
      <c r="I84" s="240">
        <f t="shared" si="82"/>
        <v>0</v>
      </c>
      <c r="J84" s="234">
        <f t="shared" si="82"/>
        <v>0</v>
      </c>
      <c r="K84" s="239">
        <f t="shared" si="82"/>
        <v>0</v>
      </c>
      <c r="L84" s="235">
        <f t="shared" si="82"/>
        <v>0</v>
      </c>
      <c r="M84" s="238">
        <f t="shared" si="82"/>
        <v>0</v>
      </c>
      <c r="N84" s="236">
        <f t="shared" si="82"/>
        <v>0</v>
      </c>
      <c r="O84" s="234">
        <f t="shared" si="82"/>
        <v>0</v>
      </c>
      <c r="P84" s="235">
        <f t="shared" si="82"/>
        <v>0</v>
      </c>
      <c r="Q84" s="236">
        <f t="shared" si="82"/>
        <v>0</v>
      </c>
      <c r="R84" s="238">
        <f t="shared" si="82"/>
        <v>0</v>
      </c>
      <c r="S84" s="238">
        <f t="shared" si="82"/>
        <v>0</v>
      </c>
      <c r="T84" s="241"/>
      <c r="U84" s="242"/>
      <c r="V84" s="242"/>
      <c r="W84" s="242"/>
      <c r="X84" s="242"/>
      <c r="Y84" s="242"/>
      <c r="Z84" s="242"/>
      <c r="AA84" s="243"/>
      <c r="AB84" s="244"/>
      <c r="AC84" s="243"/>
      <c r="AD84" s="241"/>
      <c r="AE84" s="242"/>
      <c r="AF84" s="242"/>
      <c r="AG84" s="242"/>
      <c r="AH84" s="242"/>
      <c r="AI84" s="242"/>
      <c r="AJ84" s="241"/>
      <c r="AK84" s="242"/>
      <c r="AL84" s="242"/>
      <c r="AM84" s="242"/>
      <c r="AN84" s="242"/>
      <c r="AO84" s="245"/>
      <c r="AP84" s="244"/>
      <c r="AQ84" s="246"/>
      <c r="AR84" s="242"/>
      <c r="AS84" s="243"/>
      <c r="AT84" s="244"/>
      <c r="AU84" s="242"/>
      <c r="AV84" s="242"/>
      <c r="AW84" s="242"/>
      <c r="AX84" s="241"/>
      <c r="AY84" s="242"/>
      <c r="AZ84" s="242"/>
      <c r="BA84" s="243"/>
      <c r="BB84" s="243"/>
    </row>
    <row r="85" spans="1:54" ht="12.75">
      <c r="A85" s="67" t="s">
        <v>436</v>
      </c>
      <c r="B85" s="497" t="s">
        <v>212</v>
      </c>
      <c r="C85" s="500" t="s">
        <v>437</v>
      </c>
      <c r="D85" s="131" t="s">
        <v>333</v>
      </c>
      <c r="E85" s="131" t="s">
        <v>334</v>
      </c>
      <c r="F85" s="140" t="s">
        <v>334</v>
      </c>
      <c r="G85" s="179">
        <f>SUM(AP85,AR85)</f>
        <v>0</v>
      </c>
      <c r="H85" s="184">
        <f>SUM(U85,V85)</f>
        <v>0</v>
      </c>
      <c r="I85" s="185">
        <f>SUM(T85)</f>
        <v>0</v>
      </c>
      <c r="J85" s="179">
        <f aca="true" t="shared" si="83" ref="J85:K88">SUM(X85,Z85)</f>
        <v>0</v>
      </c>
      <c r="K85" s="184">
        <f t="shared" si="83"/>
        <v>0</v>
      </c>
      <c r="L85" s="180">
        <f>SUM(W85)</f>
        <v>0</v>
      </c>
      <c r="M85" s="183">
        <f>SUM(G85:L85)</f>
        <v>0</v>
      </c>
      <c r="N85" s="181">
        <f>BB85</f>
        <v>0</v>
      </c>
      <c r="O85" s="179">
        <f>SUM(AQ85,AS85)</f>
        <v>0</v>
      </c>
      <c r="P85" s="180">
        <f>SUM(AB85,AC85)</f>
        <v>0</v>
      </c>
      <c r="Q85" s="181">
        <f>SUM(O85:P85)</f>
        <v>0</v>
      </c>
      <c r="R85" s="183">
        <f>SUM(AD85:AI85)</f>
        <v>0</v>
      </c>
      <c r="S85" s="183">
        <f>SUM(AT85:AW85)</f>
        <v>0</v>
      </c>
      <c r="T85" s="184"/>
      <c r="U85" s="180"/>
      <c r="V85" s="180"/>
      <c r="W85" s="180"/>
      <c r="X85" s="180"/>
      <c r="Y85" s="180"/>
      <c r="Z85" s="180"/>
      <c r="AA85" s="181"/>
      <c r="AB85" s="179"/>
      <c r="AC85" s="181"/>
      <c r="AD85" s="184"/>
      <c r="AE85" s="180"/>
      <c r="AF85" s="180"/>
      <c r="AG85" s="180"/>
      <c r="AH85" s="180"/>
      <c r="AI85" s="180"/>
      <c r="AJ85" s="184"/>
      <c r="AK85" s="180"/>
      <c r="AL85" s="180"/>
      <c r="AM85" s="180"/>
      <c r="AN85" s="180"/>
      <c r="AO85" s="185"/>
      <c r="AP85" s="179"/>
      <c r="AQ85" s="182"/>
      <c r="AR85" s="180"/>
      <c r="AS85" s="181"/>
      <c r="AT85" s="179"/>
      <c r="AU85" s="180"/>
      <c r="AV85" s="180"/>
      <c r="AW85" s="180"/>
      <c r="AX85" s="184"/>
      <c r="AY85" s="180"/>
      <c r="AZ85" s="180"/>
      <c r="BA85" s="181"/>
      <c r="BB85" s="181"/>
    </row>
    <row r="86" spans="2:54" ht="12.75">
      <c r="B86" s="498"/>
      <c r="C86" s="501"/>
      <c r="D86" s="133" t="s">
        <v>335</v>
      </c>
      <c r="E86" s="133" t="s">
        <v>336</v>
      </c>
      <c r="F86" s="141" t="s">
        <v>336</v>
      </c>
      <c r="G86" s="186">
        <f>SUM(AP86,AR86)</f>
        <v>0</v>
      </c>
      <c r="H86" s="191">
        <f>SUM(U86,V86)</f>
        <v>0</v>
      </c>
      <c r="I86" s="192">
        <f>SUM(T86)</f>
        <v>0</v>
      </c>
      <c r="J86" s="186">
        <f t="shared" si="83"/>
        <v>0</v>
      </c>
      <c r="K86" s="191">
        <f t="shared" si="83"/>
        <v>0</v>
      </c>
      <c r="L86" s="187">
        <f>SUM(W86)</f>
        <v>0</v>
      </c>
      <c r="M86" s="190">
        <f>SUM(G86:L86)</f>
        <v>0</v>
      </c>
      <c r="N86" s="188">
        <f>BB86</f>
        <v>0</v>
      </c>
      <c r="O86" s="186">
        <f>SUM(AQ86,AS86)</f>
        <v>0</v>
      </c>
      <c r="P86" s="187">
        <f>SUM(AB86,AC86)</f>
        <v>0</v>
      </c>
      <c r="Q86" s="188">
        <f>SUM(O86:P86)</f>
        <v>0</v>
      </c>
      <c r="R86" s="190">
        <f>SUM(AD86:AI86)</f>
        <v>0</v>
      </c>
      <c r="S86" s="190">
        <f>SUM(AT86:AW86)</f>
        <v>0</v>
      </c>
      <c r="T86" s="191"/>
      <c r="U86" s="187"/>
      <c r="V86" s="187"/>
      <c r="W86" s="187"/>
      <c r="X86" s="187"/>
      <c r="Y86" s="187"/>
      <c r="Z86" s="187"/>
      <c r="AA86" s="188"/>
      <c r="AB86" s="186"/>
      <c r="AC86" s="188"/>
      <c r="AD86" s="191"/>
      <c r="AE86" s="187"/>
      <c r="AF86" s="187"/>
      <c r="AG86" s="187"/>
      <c r="AH86" s="187"/>
      <c r="AI86" s="187"/>
      <c r="AJ86" s="191"/>
      <c r="AK86" s="187"/>
      <c r="AL86" s="187"/>
      <c r="AM86" s="187"/>
      <c r="AN86" s="187"/>
      <c r="AO86" s="192"/>
      <c r="AP86" s="186"/>
      <c r="AQ86" s="189"/>
      <c r="AR86" s="187"/>
      <c r="AS86" s="188"/>
      <c r="AT86" s="186"/>
      <c r="AU86" s="187"/>
      <c r="AV86" s="187"/>
      <c r="AW86" s="187"/>
      <c r="AX86" s="191"/>
      <c r="AY86" s="187"/>
      <c r="AZ86" s="187"/>
      <c r="BA86" s="188"/>
      <c r="BB86" s="188"/>
    </row>
    <row r="87" spans="2:54" ht="12.75">
      <c r="B87" s="498"/>
      <c r="C87" s="502"/>
      <c r="D87" s="133" t="s">
        <v>337</v>
      </c>
      <c r="E87" s="133" t="s">
        <v>338</v>
      </c>
      <c r="F87" s="141" t="s">
        <v>338</v>
      </c>
      <c r="G87" s="186">
        <f>SUM(AP87,AR87)</f>
        <v>0</v>
      </c>
      <c r="H87" s="191">
        <f>SUM(U87,V87)</f>
        <v>0</v>
      </c>
      <c r="I87" s="192">
        <f>SUM(T87)</f>
        <v>0</v>
      </c>
      <c r="J87" s="186">
        <f t="shared" si="83"/>
        <v>0</v>
      </c>
      <c r="K87" s="191">
        <f t="shared" si="83"/>
        <v>0</v>
      </c>
      <c r="L87" s="187">
        <f>SUM(W87)</f>
        <v>0</v>
      </c>
      <c r="M87" s="190">
        <f>SUM(G87:L87)</f>
        <v>0</v>
      </c>
      <c r="N87" s="188">
        <f>BB87</f>
        <v>0</v>
      </c>
      <c r="O87" s="186">
        <f>SUM(AQ87,AS87)</f>
        <v>0</v>
      </c>
      <c r="P87" s="187">
        <f>SUM(AB87,AC87)</f>
        <v>0</v>
      </c>
      <c r="Q87" s="188">
        <f>SUM(O87:P87)</f>
        <v>0</v>
      </c>
      <c r="R87" s="190">
        <f>SUM(AD87:AI87)</f>
        <v>0</v>
      </c>
      <c r="S87" s="190">
        <f>SUM(AT87:AW87)</f>
        <v>0</v>
      </c>
      <c r="T87" s="191"/>
      <c r="U87" s="187"/>
      <c r="V87" s="187"/>
      <c r="W87" s="187"/>
      <c r="X87" s="187"/>
      <c r="Y87" s="187"/>
      <c r="Z87" s="187"/>
      <c r="AA87" s="188"/>
      <c r="AB87" s="186"/>
      <c r="AC87" s="188"/>
      <c r="AD87" s="191"/>
      <c r="AE87" s="187"/>
      <c r="AF87" s="187"/>
      <c r="AG87" s="187"/>
      <c r="AH87" s="187"/>
      <c r="AI87" s="187"/>
      <c r="AJ87" s="191"/>
      <c r="AK87" s="187"/>
      <c r="AL87" s="187"/>
      <c r="AM87" s="187"/>
      <c r="AN87" s="187"/>
      <c r="AO87" s="192"/>
      <c r="AP87" s="186"/>
      <c r="AQ87" s="189"/>
      <c r="AR87" s="187"/>
      <c r="AS87" s="188"/>
      <c r="AT87" s="186"/>
      <c r="AU87" s="187"/>
      <c r="AV87" s="187"/>
      <c r="AW87" s="187"/>
      <c r="AX87" s="191"/>
      <c r="AY87" s="187"/>
      <c r="AZ87" s="187"/>
      <c r="BA87" s="188"/>
      <c r="BB87" s="188"/>
    </row>
    <row r="88" spans="2:54" ht="12.75">
      <c r="B88" s="498"/>
      <c r="C88" s="502"/>
      <c r="D88" s="133" t="s">
        <v>119</v>
      </c>
      <c r="E88" s="133" t="s">
        <v>339</v>
      </c>
      <c r="F88" s="141" t="s">
        <v>339</v>
      </c>
      <c r="G88" s="186">
        <f>SUM(AP88,AR88)</f>
        <v>0</v>
      </c>
      <c r="H88" s="191">
        <f>SUM(U88,V88)</f>
        <v>0</v>
      </c>
      <c r="I88" s="192">
        <f>SUM(T88)</f>
        <v>0</v>
      </c>
      <c r="J88" s="186">
        <f t="shared" si="83"/>
        <v>0</v>
      </c>
      <c r="K88" s="191">
        <f t="shared" si="83"/>
        <v>0</v>
      </c>
      <c r="L88" s="187">
        <f>SUM(W88)</f>
        <v>0</v>
      </c>
      <c r="M88" s="190">
        <f>SUM(G88:L88)</f>
        <v>0</v>
      </c>
      <c r="N88" s="188">
        <f>BB88</f>
        <v>0</v>
      </c>
      <c r="O88" s="186">
        <f>SUM(AQ88,AS88)</f>
        <v>0</v>
      </c>
      <c r="P88" s="187">
        <f>SUM(AB88,AC88)</f>
        <v>0</v>
      </c>
      <c r="Q88" s="188">
        <f>SUM(O88:P88)</f>
        <v>0</v>
      </c>
      <c r="R88" s="190">
        <f>SUM(AD88:AI88)</f>
        <v>0</v>
      </c>
      <c r="S88" s="190">
        <f>SUM(AT88:AW88)</f>
        <v>0</v>
      </c>
      <c r="T88" s="191"/>
      <c r="U88" s="187"/>
      <c r="V88" s="187"/>
      <c r="W88" s="187"/>
      <c r="X88" s="187"/>
      <c r="Y88" s="187"/>
      <c r="Z88" s="187"/>
      <c r="AA88" s="188"/>
      <c r="AB88" s="186"/>
      <c r="AC88" s="188"/>
      <c r="AD88" s="191"/>
      <c r="AE88" s="187"/>
      <c r="AF88" s="187"/>
      <c r="AG88" s="187"/>
      <c r="AH88" s="187"/>
      <c r="AI88" s="187"/>
      <c r="AJ88" s="191"/>
      <c r="AK88" s="187"/>
      <c r="AL88" s="187"/>
      <c r="AM88" s="187"/>
      <c r="AN88" s="187"/>
      <c r="AO88" s="192"/>
      <c r="AP88" s="186"/>
      <c r="AQ88" s="189"/>
      <c r="AR88" s="187"/>
      <c r="AS88" s="188"/>
      <c r="AT88" s="186"/>
      <c r="AU88" s="187"/>
      <c r="AV88" s="187"/>
      <c r="AW88" s="187"/>
      <c r="AX88" s="191"/>
      <c r="AY88" s="187"/>
      <c r="AZ88" s="187"/>
      <c r="BA88" s="188"/>
      <c r="BB88" s="188"/>
    </row>
    <row r="89" spans="2:54" ht="12.75">
      <c r="B89" s="498"/>
      <c r="C89" s="502"/>
      <c r="D89" s="134" t="s">
        <v>412</v>
      </c>
      <c r="E89" s="134"/>
      <c r="F89" s="135"/>
      <c r="G89" s="193">
        <f aca="true" t="shared" si="84" ref="G89:S89">SUM(G85:G88)</f>
        <v>0</v>
      </c>
      <c r="H89" s="198">
        <f t="shared" si="84"/>
        <v>0</v>
      </c>
      <c r="I89" s="199">
        <f t="shared" si="84"/>
        <v>0</v>
      </c>
      <c r="J89" s="193">
        <f t="shared" si="84"/>
        <v>0</v>
      </c>
      <c r="K89" s="198">
        <f t="shared" si="84"/>
        <v>0</v>
      </c>
      <c r="L89" s="194">
        <f t="shared" si="84"/>
        <v>0</v>
      </c>
      <c r="M89" s="197">
        <f t="shared" si="84"/>
        <v>0</v>
      </c>
      <c r="N89" s="195">
        <f t="shared" si="84"/>
        <v>0</v>
      </c>
      <c r="O89" s="193">
        <f t="shared" si="84"/>
        <v>0</v>
      </c>
      <c r="P89" s="194">
        <f t="shared" si="84"/>
        <v>0</v>
      </c>
      <c r="Q89" s="195">
        <f t="shared" si="84"/>
        <v>0</v>
      </c>
      <c r="R89" s="197">
        <f t="shared" si="84"/>
        <v>0</v>
      </c>
      <c r="S89" s="197">
        <f t="shared" si="84"/>
        <v>0</v>
      </c>
      <c r="T89" s="191"/>
      <c r="U89" s="187"/>
      <c r="V89" s="187"/>
      <c r="W89" s="187"/>
      <c r="X89" s="187"/>
      <c r="Y89" s="187"/>
      <c r="Z89" s="187"/>
      <c r="AA89" s="188"/>
      <c r="AB89" s="186"/>
      <c r="AC89" s="188"/>
      <c r="AD89" s="191"/>
      <c r="AE89" s="187"/>
      <c r="AF89" s="187"/>
      <c r="AG89" s="187"/>
      <c r="AH89" s="187"/>
      <c r="AI89" s="187"/>
      <c r="AJ89" s="191"/>
      <c r="AK89" s="187"/>
      <c r="AL89" s="187"/>
      <c r="AM89" s="187"/>
      <c r="AN89" s="187"/>
      <c r="AO89" s="192"/>
      <c r="AP89" s="186"/>
      <c r="AQ89" s="189"/>
      <c r="AR89" s="187"/>
      <c r="AS89" s="188"/>
      <c r="AT89" s="186"/>
      <c r="AU89" s="187"/>
      <c r="AV89" s="187"/>
      <c r="AW89" s="187"/>
      <c r="AX89" s="191"/>
      <c r="AY89" s="187"/>
      <c r="AZ89" s="187"/>
      <c r="BA89" s="188"/>
      <c r="BB89" s="188"/>
    </row>
    <row r="90" spans="2:54" ht="12.75">
      <c r="B90" s="498"/>
      <c r="C90" s="486" t="s">
        <v>438</v>
      </c>
      <c r="D90" s="133" t="s">
        <v>347</v>
      </c>
      <c r="E90" s="132" t="s">
        <v>348</v>
      </c>
      <c r="F90" s="141" t="s">
        <v>348</v>
      </c>
      <c r="G90" s="186">
        <f aca="true" t="shared" si="85" ref="G90:G96">SUM(AP90,AR90)</f>
        <v>0</v>
      </c>
      <c r="H90" s="191">
        <f aca="true" t="shared" si="86" ref="H90:H96">SUM(U90,V90)</f>
        <v>0</v>
      </c>
      <c r="I90" s="192">
        <f aca="true" t="shared" si="87" ref="I90:I96">SUM(T90)</f>
        <v>0</v>
      </c>
      <c r="J90" s="186">
        <f aca="true" t="shared" si="88" ref="J90:J96">SUM(X90,Z90)</f>
        <v>0</v>
      </c>
      <c r="K90" s="191">
        <f aca="true" t="shared" si="89" ref="K90:K96">SUM(Y90,AA90)</f>
        <v>0</v>
      </c>
      <c r="L90" s="187">
        <f aca="true" t="shared" si="90" ref="L90:L96">SUM(W90)</f>
        <v>0</v>
      </c>
      <c r="M90" s="190">
        <f aca="true" t="shared" si="91" ref="M90:M96">SUM(G90:L90)</f>
        <v>0</v>
      </c>
      <c r="N90" s="188">
        <f aca="true" t="shared" si="92" ref="N90:N96">BB90</f>
        <v>0</v>
      </c>
      <c r="O90" s="186">
        <f aca="true" t="shared" si="93" ref="O90:O96">SUM(AQ90,AS90)</f>
        <v>0</v>
      </c>
      <c r="P90" s="187">
        <f aca="true" t="shared" si="94" ref="P90:P96">SUM(AB90,AC90)</f>
        <v>0</v>
      </c>
      <c r="Q90" s="188">
        <f aca="true" t="shared" si="95" ref="Q90:Q96">SUM(O90:P90)</f>
        <v>0</v>
      </c>
      <c r="R90" s="190">
        <f aca="true" t="shared" si="96" ref="R90:R96">SUM(AD90:AI90)</f>
        <v>0</v>
      </c>
      <c r="S90" s="190">
        <f aca="true" t="shared" si="97" ref="S90:S96">SUM(AT90:AW90)</f>
        <v>0</v>
      </c>
      <c r="T90" s="191"/>
      <c r="U90" s="187"/>
      <c r="V90" s="187"/>
      <c r="W90" s="187"/>
      <c r="X90" s="187"/>
      <c r="Y90" s="187"/>
      <c r="Z90" s="187"/>
      <c r="AA90" s="188"/>
      <c r="AB90" s="186"/>
      <c r="AC90" s="188"/>
      <c r="AD90" s="191"/>
      <c r="AE90" s="187"/>
      <c r="AF90" s="187"/>
      <c r="AG90" s="187"/>
      <c r="AH90" s="187"/>
      <c r="AI90" s="187"/>
      <c r="AJ90" s="191"/>
      <c r="AK90" s="187"/>
      <c r="AL90" s="187"/>
      <c r="AM90" s="187"/>
      <c r="AN90" s="187"/>
      <c r="AO90" s="192"/>
      <c r="AP90" s="186"/>
      <c r="AQ90" s="189"/>
      <c r="AR90" s="187"/>
      <c r="AS90" s="188"/>
      <c r="AT90" s="186"/>
      <c r="AU90" s="187"/>
      <c r="AV90" s="187"/>
      <c r="AW90" s="187"/>
      <c r="AX90" s="191"/>
      <c r="AY90" s="187"/>
      <c r="AZ90" s="187"/>
      <c r="BA90" s="188"/>
      <c r="BB90" s="188"/>
    </row>
    <row r="91" spans="2:54" ht="12.75">
      <c r="B91" s="498"/>
      <c r="C91" s="486"/>
      <c r="D91" s="133" t="s">
        <v>349</v>
      </c>
      <c r="E91" s="132" t="s">
        <v>350</v>
      </c>
      <c r="F91" s="141" t="s">
        <v>350</v>
      </c>
      <c r="G91" s="186">
        <f t="shared" si="85"/>
        <v>0</v>
      </c>
      <c r="H91" s="191">
        <f t="shared" si="86"/>
        <v>0</v>
      </c>
      <c r="I91" s="192">
        <f t="shared" si="87"/>
        <v>0</v>
      </c>
      <c r="J91" s="186">
        <f t="shared" si="88"/>
        <v>0</v>
      </c>
      <c r="K91" s="191">
        <f t="shared" si="89"/>
        <v>0</v>
      </c>
      <c r="L91" s="187">
        <f t="shared" si="90"/>
        <v>0</v>
      </c>
      <c r="M91" s="190">
        <f t="shared" si="91"/>
        <v>0</v>
      </c>
      <c r="N91" s="188">
        <f t="shared" si="92"/>
        <v>0</v>
      </c>
      <c r="O91" s="186">
        <f t="shared" si="93"/>
        <v>0</v>
      </c>
      <c r="P91" s="187">
        <f t="shared" si="94"/>
        <v>0</v>
      </c>
      <c r="Q91" s="188">
        <f t="shared" si="95"/>
        <v>0</v>
      </c>
      <c r="R91" s="190">
        <f t="shared" si="96"/>
        <v>0</v>
      </c>
      <c r="S91" s="190">
        <f t="shared" si="97"/>
        <v>0</v>
      </c>
      <c r="T91" s="191"/>
      <c r="U91" s="187"/>
      <c r="V91" s="187"/>
      <c r="W91" s="187"/>
      <c r="X91" s="187"/>
      <c r="Y91" s="187"/>
      <c r="Z91" s="187"/>
      <c r="AA91" s="188"/>
      <c r="AB91" s="186"/>
      <c r="AC91" s="188"/>
      <c r="AD91" s="191"/>
      <c r="AE91" s="187"/>
      <c r="AF91" s="187"/>
      <c r="AG91" s="187"/>
      <c r="AH91" s="187"/>
      <c r="AI91" s="187"/>
      <c r="AJ91" s="191"/>
      <c r="AK91" s="187"/>
      <c r="AL91" s="187"/>
      <c r="AM91" s="187"/>
      <c r="AN91" s="187"/>
      <c r="AO91" s="192"/>
      <c r="AP91" s="186"/>
      <c r="AQ91" s="189"/>
      <c r="AR91" s="187"/>
      <c r="AS91" s="188"/>
      <c r="AT91" s="186"/>
      <c r="AU91" s="187"/>
      <c r="AV91" s="187"/>
      <c r="AW91" s="187"/>
      <c r="AX91" s="191"/>
      <c r="AY91" s="187"/>
      <c r="AZ91" s="187"/>
      <c r="BA91" s="188"/>
      <c r="BB91" s="188"/>
    </row>
    <row r="92" spans="2:54" ht="12.75">
      <c r="B92" s="498"/>
      <c r="C92" s="486"/>
      <c r="D92" s="133" t="s">
        <v>351</v>
      </c>
      <c r="E92" s="132" t="s">
        <v>352</v>
      </c>
      <c r="F92" s="141" t="s">
        <v>352</v>
      </c>
      <c r="G92" s="186">
        <f t="shared" si="85"/>
        <v>0</v>
      </c>
      <c r="H92" s="191">
        <f t="shared" si="86"/>
        <v>0</v>
      </c>
      <c r="I92" s="192">
        <f t="shared" si="87"/>
        <v>0</v>
      </c>
      <c r="J92" s="186">
        <f t="shared" si="88"/>
        <v>0</v>
      </c>
      <c r="K92" s="191">
        <f t="shared" si="89"/>
        <v>0</v>
      </c>
      <c r="L92" s="187">
        <f t="shared" si="90"/>
        <v>0</v>
      </c>
      <c r="M92" s="190">
        <f t="shared" si="91"/>
        <v>0</v>
      </c>
      <c r="N92" s="188">
        <f t="shared" si="92"/>
        <v>0</v>
      </c>
      <c r="O92" s="186">
        <f t="shared" si="93"/>
        <v>0</v>
      </c>
      <c r="P92" s="187">
        <f t="shared" si="94"/>
        <v>0</v>
      </c>
      <c r="Q92" s="188">
        <f t="shared" si="95"/>
        <v>0</v>
      </c>
      <c r="R92" s="190">
        <f t="shared" si="96"/>
        <v>0</v>
      </c>
      <c r="S92" s="190">
        <f t="shared" si="97"/>
        <v>0</v>
      </c>
      <c r="T92" s="191"/>
      <c r="U92" s="187"/>
      <c r="V92" s="187"/>
      <c r="W92" s="187"/>
      <c r="X92" s="187"/>
      <c r="Y92" s="187"/>
      <c r="Z92" s="187"/>
      <c r="AA92" s="188"/>
      <c r="AB92" s="186"/>
      <c r="AC92" s="188"/>
      <c r="AD92" s="191"/>
      <c r="AE92" s="187"/>
      <c r="AF92" s="187"/>
      <c r="AG92" s="187"/>
      <c r="AH92" s="187"/>
      <c r="AI92" s="187"/>
      <c r="AJ92" s="191"/>
      <c r="AK92" s="187"/>
      <c r="AL92" s="187"/>
      <c r="AM92" s="187"/>
      <c r="AN92" s="187"/>
      <c r="AO92" s="192"/>
      <c r="AP92" s="186"/>
      <c r="AQ92" s="189"/>
      <c r="AR92" s="187"/>
      <c r="AS92" s="188"/>
      <c r="AT92" s="186"/>
      <c r="AU92" s="187"/>
      <c r="AV92" s="187"/>
      <c r="AW92" s="187"/>
      <c r="AX92" s="191"/>
      <c r="AY92" s="187"/>
      <c r="AZ92" s="187"/>
      <c r="BA92" s="188"/>
      <c r="BB92" s="188"/>
    </row>
    <row r="93" spans="2:54" ht="12.75">
      <c r="B93" s="498"/>
      <c r="C93" s="486"/>
      <c r="D93" s="133" t="s">
        <v>353</v>
      </c>
      <c r="E93" s="132" t="s">
        <v>354</v>
      </c>
      <c r="F93" s="141" t="s">
        <v>354</v>
      </c>
      <c r="G93" s="186">
        <f t="shared" si="85"/>
        <v>0</v>
      </c>
      <c r="H93" s="191">
        <f t="shared" si="86"/>
        <v>0</v>
      </c>
      <c r="I93" s="192">
        <f t="shared" si="87"/>
        <v>0</v>
      </c>
      <c r="J93" s="186">
        <f t="shared" si="88"/>
        <v>0</v>
      </c>
      <c r="K93" s="191">
        <f t="shared" si="89"/>
        <v>0</v>
      </c>
      <c r="L93" s="187">
        <f t="shared" si="90"/>
        <v>0</v>
      </c>
      <c r="M93" s="190">
        <f t="shared" si="91"/>
        <v>0</v>
      </c>
      <c r="N93" s="188">
        <f t="shared" si="92"/>
        <v>0</v>
      </c>
      <c r="O93" s="186">
        <f t="shared" si="93"/>
        <v>0</v>
      </c>
      <c r="P93" s="187">
        <f t="shared" si="94"/>
        <v>0</v>
      </c>
      <c r="Q93" s="188">
        <f t="shared" si="95"/>
        <v>0</v>
      </c>
      <c r="R93" s="190">
        <f t="shared" si="96"/>
        <v>0</v>
      </c>
      <c r="S93" s="190">
        <f t="shared" si="97"/>
        <v>0</v>
      </c>
      <c r="T93" s="191"/>
      <c r="U93" s="187"/>
      <c r="V93" s="187"/>
      <c r="W93" s="187"/>
      <c r="X93" s="187"/>
      <c r="Y93" s="187"/>
      <c r="Z93" s="187"/>
      <c r="AA93" s="188"/>
      <c r="AB93" s="186"/>
      <c r="AC93" s="188"/>
      <c r="AD93" s="191"/>
      <c r="AE93" s="187"/>
      <c r="AF93" s="187"/>
      <c r="AG93" s="187"/>
      <c r="AH93" s="187"/>
      <c r="AI93" s="187"/>
      <c r="AJ93" s="191"/>
      <c r="AK93" s="187"/>
      <c r="AL93" s="187"/>
      <c r="AM93" s="187"/>
      <c r="AN93" s="187"/>
      <c r="AO93" s="192"/>
      <c r="AP93" s="186"/>
      <c r="AQ93" s="189"/>
      <c r="AR93" s="187"/>
      <c r="AS93" s="188"/>
      <c r="AT93" s="186"/>
      <c r="AU93" s="187"/>
      <c r="AV93" s="187"/>
      <c r="AW93" s="187"/>
      <c r="AX93" s="191"/>
      <c r="AY93" s="187"/>
      <c r="AZ93" s="187"/>
      <c r="BA93" s="188"/>
      <c r="BB93" s="188"/>
    </row>
    <row r="94" spans="2:54" ht="12.75">
      <c r="B94" s="498"/>
      <c r="C94" s="486"/>
      <c r="D94" s="133" t="s">
        <v>355</v>
      </c>
      <c r="E94" s="132" t="s">
        <v>356</v>
      </c>
      <c r="F94" s="141" t="s">
        <v>356</v>
      </c>
      <c r="G94" s="186">
        <f t="shared" si="85"/>
        <v>0</v>
      </c>
      <c r="H94" s="191">
        <f t="shared" si="86"/>
        <v>0</v>
      </c>
      <c r="I94" s="192">
        <f t="shared" si="87"/>
        <v>0</v>
      </c>
      <c r="J94" s="186">
        <f t="shared" si="88"/>
        <v>0</v>
      </c>
      <c r="K94" s="191">
        <f t="shared" si="89"/>
        <v>0</v>
      </c>
      <c r="L94" s="187">
        <f t="shared" si="90"/>
        <v>0</v>
      </c>
      <c r="M94" s="190">
        <f t="shared" si="91"/>
        <v>0</v>
      </c>
      <c r="N94" s="188">
        <f t="shared" si="92"/>
        <v>0</v>
      </c>
      <c r="O94" s="186">
        <f t="shared" si="93"/>
        <v>0</v>
      </c>
      <c r="P94" s="187">
        <f t="shared" si="94"/>
        <v>0</v>
      </c>
      <c r="Q94" s="188">
        <f t="shared" si="95"/>
        <v>0</v>
      </c>
      <c r="R94" s="190">
        <f t="shared" si="96"/>
        <v>0</v>
      </c>
      <c r="S94" s="190">
        <f t="shared" si="97"/>
        <v>0</v>
      </c>
      <c r="T94" s="191"/>
      <c r="U94" s="187"/>
      <c r="V94" s="187"/>
      <c r="W94" s="187"/>
      <c r="X94" s="187"/>
      <c r="Y94" s="187"/>
      <c r="Z94" s="187"/>
      <c r="AA94" s="188"/>
      <c r="AB94" s="186"/>
      <c r="AC94" s="188"/>
      <c r="AD94" s="191"/>
      <c r="AE94" s="187"/>
      <c r="AF94" s="187"/>
      <c r="AG94" s="187"/>
      <c r="AH94" s="187"/>
      <c r="AI94" s="187"/>
      <c r="AJ94" s="191"/>
      <c r="AK94" s="187"/>
      <c r="AL94" s="187"/>
      <c r="AM94" s="187"/>
      <c r="AN94" s="187"/>
      <c r="AO94" s="192"/>
      <c r="AP94" s="186"/>
      <c r="AQ94" s="189"/>
      <c r="AR94" s="187"/>
      <c r="AS94" s="188"/>
      <c r="AT94" s="186"/>
      <c r="AU94" s="187"/>
      <c r="AV94" s="187"/>
      <c r="AW94" s="187"/>
      <c r="AX94" s="191"/>
      <c r="AY94" s="187"/>
      <c r="AZ94" s="187"/>
      <c r="BA94" s="188"/>
      <c r="BB94" s="188"/>
    </row>
    <row r="95" spans="2:54" ht="12.75">
      <c r="B95" s="498"/>
      <c r="C95" s="486"/>
      <c r="D95" s="133" t="s">
        <v>357</v>
      </c>
      <c r="E95" s="132" t="s">
        <v>358</v>
      </c>
      <c r="F95" s="141" t="s">
        <v>358</v>
      </c>
      <c r="G95" s="186">
        <f t="shared" si="85"/>
        <v>0</v>
      </c>
      <c r="H95" s="191">
        <f t="shared" si="86"/>
        <v>0</v>
      </c>
      <c r="I95" s="192">
        <f t="shared" si="87"/>
        <v>0</v>
      </c>
      <c r="J95" s="186">
        <f t="shared" si="88"/>
        <v>0</v>
      </c>
      <c r="K95" s="191">
        <f t="shared" si="89"/>
        <v>0</v>
      </c>
      <c r="L95" s="187">
        <f t="shared" si="90"/>
        <v>0</v>
      </c>
      <c r="M95" s="190">
        <f t="shared" si="91"/>
        <v>0</v>
      </c>
      <c r="N95" s="188">
        <f t="shared" si="92"/>
        <v>0</v>
      </c>
      <c r="O95" s="186">
        <f t="shared" si="93"/>
        <v>0</v>
      </c>
      <c r="P95" s="187">
        <f t="shared" si="94"/>
        <v>0</v>
      </c>
      <c r="Q95" s="188">
        <f t="shared" si="95"/>
        <v>0</v>
      </c>
      <c r="R95" s="190">
        <f t="shared" si="96"/>
        <v>0</v>
      </c>
      <c r="S95" s="190">
        <f t="shared" si="97"/>
        <v>0</v>
      </c>
      <c r="T95" s="191"/>
      <c r="U95" s="187"/>
      <c r="V95" s="187"/>
      <c r="W95" s="187"/>
      <c r="X95" s="187"/>
      <c r="Y95" s="187"/>
      <c r="Z95" s="187"/>
      <c r="AA95" s="188"/>
      <c r="AB95" s="186"/>
      <c r="AC95" s="188"/>
      <c r="AD95" s="191"/>
      <c r="AE95" s="187"/>
      <c r="AF95" s="187"/>
      <c r="AG95" s="187"/>
      <c r="AH95" s="187"/>
      <c r="AI95" s="187"/>
      <c r="AJ95" s="191"/>
      <c r="AK95" s="187"/>
      <c r="AL95" s="187"/>
      <c r="AM95" s="187"/>
      <c r="AN95" s="187"/>
      <c r="AO95" s="192"/>
      <c r="AP95" s="186"/>
      <c r="AQ95" s="189"/>
      <c r="AR95" s="187"/>
      <c r="AS95" s="188"/>
      <c r="AT95" s="186"/>
      <c r="AU95" s="187"/>
      <c r="AV95" s="187"/>
      <c r="AW95" s="187"/>
      <c r="AX95" s="191"/>
      <c r="AY95" s="187"/>
      <c r="AZ95" s="187"/>
      <c r="BA95" s="188"/>
      <c r="BB95" s="188"/>
    </row>
    <row r="96" spans="2:54" ht="12.75">
      <c r="B96" s="498"/>
      <c r="C96" s="486"/>
      <c r="D96" s="133" t="s">
        <v>119</v>
      </c>
      <c r="E96" s="132" t="s">
        <v>359</v>
      </c>
      <c r="F96" s="141" t="s">
        <v>359</v>
      </c>
      <c r="G96" s="186">
        <f t="shared" si="85"/>
        <v>0</v>
      </c>
      <c r="H96" s="191">
        <f t="shared" si="86"/>
        <v>0</v>
      </c>
      <c r="I96" s="192">
        <f t="shared" si="87"/>
        <v>0</v>
      </c>
      <c r="J96" s="186">
        <f t="shared" si="88"/>
        <v>0</v>
      </c>
      <c r="K96" s="191">
        <f t="shared" si="89"/>
        <v>0</v>
      </c>
      <c r="L96" s="187">
        <f t="shared" si="90"/>
        <v>0</v>
      </c>
      <c r="M96" s="190">
        <f t="shared" si="91"/>
        <v>0</v>
      </c>
      <c r="N96" s="188">
        <f t="shared" si="92"/>
        <v>0</v>
      </c>
      <c r="O96" s="186">
        <f t="shared" si="93"/>
        <v>0</v>
      </c>
      <c r="P96" s="187">
        <f t="shared" si="94"/>
        <v>0</v>
      </c>
      <c r="Q96" s="188">
        <f t="shared" si="95"/>
        <v>0</v>
      </c>
      <c r="R96" s="190">
        <f t="shared" si="96"/>
        <v>0</v>
      </c>
      <c r="S96" s="190">
        <f t="shared" si="97"/>
        <v>0</v>
      </c>
      <c r="T96" s="191"/>
      <c r="U96" s="187"/>
      <c r="V96" s="187"/>
      <c r="W96" s="187"/>
      <c r="X96" s="187"/>
      <c r="Y96" s="187"/>
      <c r="Z96" s="187"/>
      <c r="AA96" s="188"/>
      <c r="AB96" s="186"/>
      <c r="AC96" s="188"/>
      <c r="AD96" s="191"/>
      <c r="AE96" s="187"/>
      <c r="AF96" s="187"/>
      <c r="AG96" s="187"/>
      <c r="AH96" s="187"/>
      <c r="AI96" s="187"/>
      <c r="AJ96" s="191"/>
      <c r="AK96" s="187"/>
      <c r="AL96" s="187"/>
      <c r="AM96" s="187"/>
      <c r="AN96" s="187"/>
      <c r="AO96" s="192"/>
      <c r="AP96" s="186"/>
      <c r="AQ96" s="189"/>
      <c r="AR96" s="187"/>
      <c r="AS96" s="188"/>
      <c r="AT96" s="186"/>
      <c r="AU96" s="187"/>
      <c r="AV96" s="187"/>
      <c r="AW96" s="187"/>
      <c r="AX96" s="191"/>
      <c r="AY96" s="187"/>
      <c r="AZ96" s="187"/>
      <c r="BA96" s="188"/>
      <c r="BB96" s="188"/>
    </row>
    <row r="97" spans="2:54" ht="12.75">
      <c r="B97" s="498"/>
      <c r="C97" s="486"/>
      <c r="D97" s="134" t="s">
        <v>412</v>
      </c>
      <c r="E97" s="134"/>
      <c r="F97" s="135"/>
      <c r="G97" s="193">
        <f aca="true" t="shared" si="98" ref="G97:S97">SUM(G90:G96)</f>
        <v>0</v>
      </c>
      <c r="H97" s="198">
        <f t="shared" si="98"/>
        <v>0</v>
      </c>
      <c r="I97" s="199">
        <f t="shared" si="98"/>
        <v>0</v>
      </c>
      <c r="J97" s="193">
        <f t="shared" si="98"/>
        <v>0</v>
      </c>
      <c r="K97" s="198">
        <f t="shared" si="98"/>
        <v>0</v>
      </c>
      <c r="L97" s="194">
        <f t="shared" si="98"/>
        <v>0</v>
      </c>
      <c r="M97" s="197">
        <f t="shared" si="98"/>
        <v>0</v>
      </c>
      <c r="N97" s="195">
        <f t="shared" si="98"/>
        <v>0</v>
      </c>
      <c r="O97" s="193">
        <f t="shared" si="98"/>
        <v>0</v>
      </c>
      <c r="P97" s="194">
        <f t="shared" si="98"/>
        <v>0</v>
      </c>
      <c r="Q97" s="195">
        <f t="shared" si="98"/>
        <v>0</v>
      </c>
      <c r="R97" s="197">
        <f t="shared" si="98"/>
        <v>0</v>
      </c>
      <c r="S97" s="197">
        <f t="shared" si="98"/>
        <v>0</v>
      </c>
      <c r="T97" s="191"/>
      <c r="U97" s="187"/>
      <c r="V97" s="187"/>
      <c r="W97" s="187"/>
      <c r="X97" s="187"/>
      <c r="Y97" s="187"/>
      <c r="Z97" s="187"/>
      <c r="AA97" s="188"/>
      <c r="AB97" s="186"/>
      <c r="AC97" s="188"/>
      <c r="AD97" s="191"/>
      <c r="AE97" s="187"/>
      <c r="AF97" s="187"/>
      <c r="AG97" s="187"/>
      <c r="AH97" s="187"/>
      <c r="AI97" s="187"/>
      <c r="AJ97" s="191"/>
      <c r="AK97" s="187"/>
      <c r="AL97" s="187"/>
      <c r="AM97" s="187"/>
      <c r="AN97" s="187"/>
      <c r="AO97" s="192"/>
      <c r="AP97" s="186"/>
      <c r="AQ97" s="189"/>
      <c r="AR97" s="187"/>
      <c r="AS97" s="188"/>
      <c r="AT97" s="186"/>
      <c r="AU97" s="187"/>
      <c r="AV97" s="187"/>
      <c r="AW97" s="187"/>
      <c r="AX97" s="191"/>
      <c r="AY97" s="187"/>
      <c r="AZ97" s="187"/>
      <c r="BA97" s="188"/>
      <c r="BB97" s="188"/>
    </row>
    <row r="98" spans="2:54" ht="12.75">
      <c r="B98" s="498"/>
      <c r="C98" s="486" t="s">
        <v>439</v>
      </c>
      <c r="D98" s="132" t="s">
        <v>360</v>
      </c>
      <c r="E98" s="132" t="s">
        <v>361</v>
      </c>
      <c r="F98" s="141" t="s">
        <v>361</v>
      </c>
      <c r="G98" s="186">
        <f aca="true" t="shared" si="99" ref="G98:G104">SUM(AP98,AR98)</f>
        <v>0</v>
      </c>
      <c r="H98" s="191">
        <f aca="true" t="shared" si="100" ref="H98:H104">SUM(U98,V98)</f>
        <v>0</v>
      </c>
      <c r="I98" s="192">
        <f aca="true" t="shared" si="101" ref="I98:I104">SUM(T98)</f>
        <v>0</v>
      </c>
      <c r="J98" s="186">
        <f aca="true" t="shared" si="102" ref="J98:J104">SUM(X98,Z98)</f>
        <v>0</v>
      </c>
      <c r="K98" s="191">
        <f aca="true" t="shared" si="103" ref="K98:K104">SUM(Y98,AA98)</f>
        <v>0</v>
      </c>
      <c r="L98" s="187">
        <f aca="true" t="shared" si="104" ref="L98:L104">SUM(W98)</f>
        <v>0</v>
      </c>
      <c r="M98" s="190">
        <f aca="true" t="shared" si="105" ref="M98:M104">SUM(G98:L98)</f>
        <v>0</v>
      </c>
      <c r="N98" s="188">
        <f aca="true" t="shared" si="106" ref="N98:N104">BB98</f>
        <v>0</v>
      </c>
      <c r="O98" s="186">
        <f aca="true" t="shared" si="107" ref="O98:O104">SUM(AQ98,AS98)</f>
        <v>0</v>
      </c>
      <c r="P98" s="187">
        <f aca="true" t="shared" si="108" ref="P98:P104">SUM(AB98,AC98)</f>
        <v>0</v>
      </c>
      <c r="Q98" s="188">
        <f aca="true" t="shared" si="109" ref="Q98:Q104">SUM(O98:P98)</f>
        <v>0</v>
      </c>
      <c r="R98" s="190">
        <f aca="true" t="shared" si="110" ref="R98:R104">SUM(AD98:AI98)</f>
        <v>0</v>
      </c>
      <c r="S98" s="190">
        <f aca="true" t="shared" si="111" ref="S98:S104">SUM(AT98:AW98)</f>
        <v>0</v>
      </c>
      <c r="T98" s="191"/>
      <c r="U98" s="187"/>
      <c r="V98" s="187"/>
      <c r="W98" s="187"/>
      <c r="X98" s="187"/>
      <c r="Y98" s="187"/>
      <c r="Z98" s="187"/>
      <c r="AA98" s="188"/>
      <c r="AB98" s="186"/>
      <c r="AC98" s="188"/>
      <c r="AD98" s="191"/>
      <c r="AE98" s="187"/>
      <c r="AF98" s="187"/>
      <c r="AG98" s="187"/>
      <c r="AH98" s="187"/>
      <c r="AI98" s="187"/>
      <c r="AJ98" s="191"/>
      <c r="AK98" s="187"/>
      <c r="AL98" s="187"/>
      <c r="AM98" s="187"/>
      <c r="AN98" s="187"/>
      <c r="AO98" s="192"/>
      <c r="AP98" s="186"/>
      <c r="AQ98" s="189"/>
      <c r="AR98" s="187"/>
      <c r="AS98" s="188"/>
      <c r="AT98" s="186"/>
      <c r="AU98" s="187"/>
      <c r="AV98" s="187"/>
      <c r="AW98" s="187"/>
      <c r="AX98" s="191"/>
      <c r="AY98" s="187"/>
      <c r="AZ98" s="187"/>
      <c r="BA98" s="188"/>
      <c r="BB98" s="188"/>
    </row>
    <row r="99" spans="2:54" ht="12.75">
      <c r="B99" s="498"/>
      <c r="C99" s="486"/>
      <c r="D99" s="133" t="s">
        <v>362</v>
      </c>
      <c r="E99" s="132" t="s">
        <v>363</v>
      </c>
      <c r="F99" s="141" t="s">
        <v>363</v>
      </c>
      <c r="G99" s="186">
        <f t="shared" si="99"/>
        <v>0</v>
      </c>
      <c r="H99" s="191">
        <f t="shared" si="100"/>
        <v>0</v>
      </c>
      <c r="I99" s="192">
        <f t="shared" si="101"/>
        <v>0</v>
      </c>
      <c r="J99" s="186">
        <f t="shared" si="102"/>
        <v>0</v>
      </c>
      <c r="K99" s="191">
        <f t="shared" si="103"/>
        <v>0</v>
      </c>
      <c r="L99" s="187">
        <f t="shared" si="104"/>
        <v>0</v>
      </c>
      <c r="M99" s="190">
        <f t="shared" si="105"/>
        <v>0</v>
      </c>
      <c r="N99" s="188">
        <f t="shared" si="106"/>
        <v>0</v>
      </c>
      <c r="O99" s="186">
        <f t="shared" si="107"/>
        <v>0</v>
      </c>
      <c r="P99" s="187">
        <f t="shared" si="108"/>
        <v>0</v>
      </c>
      <c r="Q99" s="188">
        <f t="shared" si="109"/>
        <v>0</v>
      </c>
      <c r="R99" s="190">
        <f t="shared" si="110"/>
        <v>0</v>
      </c>
      <c r="S99" s="190">
        <f t="shared" si="111"/>
        <v>0</v>
      </c>
      <c r="T99" s="191"/>
      <c r="U99" s="187"/>
      <c r="V99" s="187"/>
      <c r="W99" s="187"/>
      <c r="X99" s="187"/>
      <c r="Y99" s="187"/>
      <c r="Z99" s="187"/>
      <c r="AA99" s="188"/>
      <c r="AB99" s="186"/>
      <c r="AC99" s="188"/>
      <c r="AD99" s="191"/>
      <c r="AE99" s="187"/>
      <c r="AF99" s="187"/>
      <c r="AG99" s="187"/>
      <c r="AH99" s="187"/>
      <c r="AI99" s="187"/>
      <c r="AJ99" s="191"/>
      <c r="AK99" s="187"/>
      <c r="AL99" s="187"/>
      <c r="AM99" s="187"/>
      <c r="AN99" s="187"/>
      <c r="AO99" s="192"/>
      <c r="AP99" s="186"/>
      <c r="AQ99" s="189"/>
      <c r="AR99" s="187"/>
      <c r="AS99" s="188"/>
      <c r="AT99" s="186"/>
      <c r="AU99" s="187"/>
      <c r="AV99" s="187"/>
      <c r="AW99" s="187"/>
      <c r="AX99" s="191"/>
      <c r="AY99" s="187"/>
      <c r="AZ99" s="187"/>
      <c r="BA99" s="188"/>
      <c r="BB99" s="188"/>
    </row>
    <row r="100" spans="2:54" ht="12.75">
      <c r="B100" s="498"/>
      <c r="C100" s="486"/>
      <c r="D100" s="133" t="s">
        <v>364</v>
      </c>
      <c r="E100" s="132" t="s">
        <v>365</v>
      </c>
      <c r="F100" s="141" t="s">
        <v>365</v>
      </c>
      <c r="G100" s="186">
        <f t="shared" si="99"/>
        <v>0</v>
      </c>
      <c r="H100" s="191">
        <f t="shared" si="100"/>
        <v>0</v>
      </c>
      <c r="I100" s="192">
        <f t="shared" si="101"/>
        <v>0</v>
      </c>
      <c r="J100" s="186">
        <f t="shared" si="102"/>
        <v>0</v>
      </c>
      <c r="K100" s="191">
        <f t="shared" si="103"/>
        <v>0</v>
      </c>
      <c r="L100" s="187">
        <f t="shared" si="104"/>
        <v>0</v>
      </c>
      <c r="M100" s="190">
        <f t="shared" si="105"/>
        <v>0</v>
      </c>
      <c r="N100" s="188">
        <f t="shared" si="106"/>
        <v>0</v>
      </c>
      <c r="O100" s="186">
        <f t="shared" si="107"/>
        <v>0</v>
      </c>
      <c r="P100" s="187">
        <f t="shared" si="108"/>
        <v>0</v>
      </c>
      <c r="Q100" s="188">
        <f t="shared" si="109"/>
        <v>0</v>
      </c>
      <c r="R100" s="190">
        <f t="shared" si="110"/>
        <v>0</v>
      </c>
      <c r="S100" s="190">
        <f t="shared" si="111"/>
        <v>0</v>
      </c>
      <c r="T100" s="191"/>
      <c r="U100" s="187"/>
      <c r="V100" s="187"/>
      <c r="W100" s="187"/>
      <c r="X100" s="187"/>
      <c r="Y100" s="187"/>
      <c r="Z100" s="187"/>
      <c r="AA100" s="188"/>
      <c r="AB100" s="186"/>
      <c r="AC100" s="188"/>
      <c r="AD100" s="191"/>
      <c r="AE100" s="187"/>
      <c r="AF100" s="187"/>
      <c r="AG100" s="187"/>
      <c r="AH100" s="187"/>
      <c r="AI100" s="187"/>
      <c r="AJ100" s="191"/>
      <c r="AK100" s="187"/>
      <c r="AL100" s="187"/>
      <c r="AM100" s="187"/>
      <c r="AN100" s="187"/>
      <c r="AO100" s="192"/>
      <c r="AP100" s="186"/>
      <c r="AQ100" s="189"/>
      <c r="AR100" s="187"/>
      <c r="AS100" s="188"/>
      <c r="AT100" s="186"/>
      <c r="AU100" s="187"/>
      <c r="AV100" s="187"/>
      <c r="AW100" s="187"/>
      <c r="AX100" s="191"/>
      <c r="AY100" s="187"/>
      <c r="AZ100" s="187"/>
      <c r="BA100" s="188"/>
      <c r="BB100" s="188"/>
    </row>
    <row r="101" spans="2:54" ht="12.75">
      <c r="B101" s="498"/>
      <c r="C101" s="486"/>
      <c r="D101" s="133" t="s">
        <v>366</v>
      </c>
      <c r="E101" s="132" t="s">
        <v>367</v>
      </c>
      <c r="F101" s="141" t="s">
        <v>367</v>
      </c>
      <c r="G101" s="186">
        <f t="shared" si="99"/>
        <v>0</v>
      </c>
      <c r="H101" s="191">
        <f t="shared" si="100"/>
        <v>0</v>
      </c>
      <c r="I101" s="192">
        <f t="shared" si="101"/>
        <v>0</v>
      </c>
      <c r="J101" s="186">
        <f t="shared" si="102"/>
        <v>0</v>
      </c>
      <c r="K101" s="191">
        <f t="shared" si="103"/>
        <v>0</v>
      </c>
      <c r="L101" s="187">
        <f t="shared" si="104"/>
        <v>0</v>
      </c>
      <c r="M101" s="190">
        <f t="shared" si="105"/>
        <v>0</v>
      </c>
      <c r="N101" s="188">
        <f t="shared" si="106"/>
        <v>0</v>
      </c>
      <c r="O101" s="186">
        <f t="shared" si="107"/>
        <v>0</v>
      </c>
      <c r="P101" s="187">
        <f t="shared" si="108"/>
        <v>0</v>
      </c>
      <c r="Q101" s="188">
        <f t="shared" si="109"/>
        <v>0</v>
      </c>
      <c r="R101" s="190">
        <f t="shared" si="110"/>
        <v>0</v>
      </c>
      <c r="S101" s="190">
        <f t="shared" si="111"/>
        <v>0</v>
      </c>
      <c r="T101" s="191"/>
      <c r="U101" s="187"/>
      <c r="V101" s="187"/>
      <c r="W101" s="187"/>
      <c r="X101" s="187"/>
      <c r="Y101" s="187"/>
      <c r="Z101" s="187"/>
      <c r="AA101" s="188"/>
      <c r="AB101" s="186"/>
      <c r="AC101" s="188"/>
      <c r="AD101" s="191"/>
      <c r="AE101" s="187"/>
      <c r="AF101" s="187"/>
      <c r="AG101" s="187"/>
      <c r="AH101" s="187"/>
      <c r="AI101" s="187"/>
      <c r="AJ101" s="191"/>
      <c r="AK101" s="187"/>
      <c r="AL101" s="187"/>
      <c r="AM101" s="187"/>
      <c r="AN101" s="187"/>
      <c r="AO101" s="192"/>
      <c r="AP101" s="186"/>
      <c r="AQ101" s="189"/>
      <c r="AR101" s="187"/>
      <c r="AS101" s="188"/>
      <c r="AT101" s="186"/>
      <c r="AU101" s="187"/>
      <c r="AV101" s="187"/>
      <c r="AW101" s="187"/>
      <c r="AX101" s="191"/>
      <c r="AY101" s="187"/>
      <c r="AZ101" s="187"/>
      <c r="BA101" s="188"/>
      <c r="BB101" s="188"/>
    </row>
    <row r="102" spans="2:54" ht="12.75">
      <c r="B102" s="498"/>
      <c r="C102" s="486"/>
      <c r="D102" s="133" t="s">
        <v>368</v>
      </c>
      <c r="E102" s="132" t="s">
        <v>369</v>
      </c>
      <c r="F102" s="141" t="s">
        <v>369</v>
      </c>
      <c r="G102" s="186">
        <f t="shared" si="99"/>
        <v>0</v>
      </c>
      <c r="H102" s="191">
        <f t="shared" si="100"/>
        <v>0</v>
      </c>
      <c r="I102" s="192">
        <f t="shared" si="101"/>
        <v>0</v>
      </c>
      <c r="J102" s="186">
        <f t="shared" si="102"/>
        <v>0</v>
      </c>
      <c r="K102" s="191">
        <f t="shared" si="103"/>
        <v>0</v>
      </c>
      <c r="L102" s="187">
        <f t="shared" si="104"/>
        <v>0</v>
      </c>
      <c r="M102" s="190">
        <f t="shared" si="105"/>
        <v>0</v>
      </c>
      <c r="N102" s="188">
        <f t="shared" si="106"/>
        <v>0</v>
      </c>
      <c r="O102" s="186">
        <f t="shared" si="107"/>
        <v>0</v>
      </c>
      <c r="P102" s="187">
        <f t="shared" si="108"/>
        <v>0</v>
      </c>
      <c r="Q102" s="188">
        <f t="shared" si="109"/>
        <v>0</v>
      </c>
      <c r="R102" s="190">
        <f t="shared" si="110"/>
        <v>0</v>
      </c>
      <c r="S102" s="190">
        <f t="shared" si="111"/>
        <v>0</v>
      </c>
      <c r="T102" s="191"/>
      <c r="U102" s="187"/>
      <c r="V102" s="187"/>
      <c r="W102" s="187"/>
      <c r="X102" s="187"/>
      <c r="Y102" s="187"/>
      <c r="Z102" s="187"/>
      <c r="AA102" s="188"/>
      <c r="AB102" s="186"/>
      <c r="AC102" s="188"/>
      <c r="AD102" s="191"/>
      <c r="AE102" s="187"/>
      <c r="AF102" s="187"/>
      <c r="AG102" s="187"/>
      <c r="AH102" s="187"/>
      <c r="AI102" s="187"/>
      <c r="AJ102" s="191"/>
      <c r="AK102" s="187"/>
      <c r="AL102" s="187"/>
      <c r="AM102" s="187"/>
      <c r="AN102" s="187"/>
      <c r="AO102" s="192"/>
      <c r="AP102" s="186"/>
      <c r="AQ102" s="189"/>
      <c r="AR102" s="187"/>
      <c r="AS102" s="188"/>
      <c r="AT102" s="186"/>
      <c r="AU102" s="187"/>
      <c r="AV102" s="187"/>
      <c r="AW102" s="187"/>
      <c r="AX102" s="191"/>
      <c r="AY102" s="187"/>
      <c r="AZ102" s="187"/>
      <c r="BA102" s="188"/>
      <c r="BB102" s="188"/>
    </row>
    <row r="103" spans="2:54" ht="12.75">
      <c r="B103" s="498"/>
      <c r="C103" s="486"/>
      <c r="D103" s="133" t="s">
        <v>370</v>
      </c>
      <c r="E103" s="132" t="s">
        <v>371</v>
      </c>
      <c r="F103" s="141" t="s">
        <v>371</v>
      </c>
      <c r="G103" s="186">
        <f t="shared" si="99"/>
        <v>0</v>
      </c>
      <c r="H103" s="191">
        <f t="shared" si="100"/>
        <v>0</v>
      </c>
      <c r="I103" s="192">
        <f t="shared" si="101"/>
        <v>0</v>
      </c>
      <c r="J103" s="186">
        <f t="shared" si="102"/>
        <v>0</v>
      </c>
      <c r="K103" s="191">
        <f t="shared" si="103"/>
        <v>0</v>
      </c>
      <c r="L103" s="187">
        <f t="shared" si="104"/>
        <v>0</v>
      </c>
      <c r="M103" s="190">
        <f t="shared" si="105"/>
        <v>0</v>
      </c>
      <c r="N103" s="188">
        <f t="shared" si="106"/>
        <v>0</v>
      </c>
      <c r="O103" s="186">
        <f t="shared" si="107"/>
        <v>0</v>
      </c>
      <c r="P103" s="187">
        <f t="shared" si="108"/>
        <v>0</v>
      </c>
      <c r="Q103" s="188">
        <f t="shared" si="109"/>
        <v>0</v>
      </c>
      <c r="R103" s="190">
        <f t="shared" si="110"/>
        <v>0</v>
      </c>
      <c r="S103" s="190">
        <f t="shared" si="111"/>
        <v>0</v>
      </c>
      <c r="T103" s="191"/>
      <c r="U103" s="187"/>
      <c r="V103" s="187"/>
      <c r="W103" s="187"/>
      <c r="X103" s="187"/>
      <c r="Y103" s="187"/>
      <c r="Z103" s="187"/>
      <c r="AA103" s="188"/>
      <c r="AB103" s="186"/>
      <c r="AC103" s="188"/>
      <c r="AD103" s="191"/>
      <c r="AE103" s="187"/>
      <c r="AF103" s="187"/>
      <c r="AG103" s="187"/>
      <c r="AH103" s="187"/>
      <c r="AI103" s="187"/>
      <c r="AJ103" s="191"/>
      <c r="AK103" s="187"/>
      <c r="AL103" s="187"/>
      <c r="AM103" s="187"/>
      <c r="AN103" s="187"/>
      <c r="AO103" s="192"/>
      <c r="AP103" s="186"/>
      <c r="AQ103" s="189"/>
      <c r="AR103" s="187"/>
      <c r="AS103" s="188"/>
      <c r="AT103" s="186"/>
      <c r="AU103" s="187"/>
      <c r="AV103" s="187"/>
      <c r="AW103" s="187"/>
      <c r="AX103" s="191"/>
      <c r="AY103" s="187"/>
      <c r="AZ103" s="187"/>
      <c r="BA103" s="188"/>
      <c r="BB103" s="188"/>
    </row>
    <row r="104" spans="2:54" ht="12.75">
      <c r="B104" s="498"/>
      <c r="C104" s="486"/>
      <c r="D104" s="133" t="s">
        <v>119</v>
      </c>
      <c r="E104" s="132" t="s">
        <v>372</v>
      </c>
      <c r="F104" s="141" t="s">
        <v>372</v>
      </c>
      <c r="G104" s="186">
        <f t="shared" si="99"/>
        <v>0</v>
      </c>
      <c r="H104" s="191">
        <f t="shared" si="100"/>
        <v>0</v>
      </c>
      <c r="I104" s="192">
        <f t="shared" si="101"/>
        <v>0</v>
      </c>
      <c r="J104" s="186">
        <f t="shared" si="102"/>
        <v>0</v>
      </c>
      <c r="K104" s="191">
        <f t="shared" si="103"/>
        <v>0</v>
      </c>
      <c r="L104" s="187">
        <f t="shared" si="104"/>
        <v>0</v>
      </c>
      <c r="M104" s="190">
        <f t="shared" si="105"/>
        <v>0</v>
      </c>
      <c r="N104" s="188">
        <f t="shared" si="106"/>
        <v>0</v>
      </c>
      <c r="O104" s="186">
        <f t="shared" si="107"/>
        <v>0</v>
      </c>
      <c r="P104" s="187">
        <f t="shared" si="108"/>
        <v>0</v>
      </c>
      <c r="Q104" s="188">
        <f t="shared" si="109"/>
        <v>0</v>
      </c>
      <c r="R104" s="190">
        <f t="shared" si="110"/>
        <v>0</v>
      </c>
      <c r="S104" s="190">
        <f t="shared" si="111"/>
        <v>0</v>
      </c>
      <c r="T104" s="191"/>
      <c r="U104" s="187"/>
      <c r="V104" s="187"/>
      <c r="W104" s="187"/>
      <c r="X104" s="187"/>
      <c r="Y104" s="187"/>
      <c r="Z104" s="187"/>
      <c r="AA104" s="188"/>
      <c r="AB104" s="186"/>
      <c r="AC104" s="188"/>
      <c r="AD104" s="191"/>
      <c r="AE104" s="187"/>
      <c r="AF104" s="187"/>
      <c r="AG104" s="187"/>
      <c r="AH104" s="187"/>
      <c r="AI104" s="187"/>
      <c r="AJ104" s="191"/>
      <c r="AK104" s="187"/>
      <c r="AL104" s="187"/>
      <c r="AM104" s="187"/>
      <c r="AN104" s="187"/>
      <c r="AO104" s="192"/>
      <c r="AP104" s="186"/>
      <c r="AQ104" s="189"/>
      <c r="AR104" s="187"/>
      <c r="AS104" s="188"/>
      <c r="AT104" s="186"/>
      <c r="AU104" s="187"/>
      <c r="AV104" s="187"/>
      <c r="AW104" s="187"/>
      <c r="AX104" s="191"/>
      <c r="AY104" s="187"/>
      <c r="AZ104" s="187"/>
      <c r="BA104" s="188"/>
      <c r="BB104" s="188"/>
    </row>
    <row r="105" spans="2:54" ht="12.75">
      <c r="B105" s="498"/>
      <c r="C105" s="486"/>
      <c r="D105" s="134" t="s">
        <v>412</v>
      </c>
      <c r="E105" s="134"/>
      <c r="F105" s="135"/>
      <c r="G105" s="193">
        <f aca="true" t="shared" si="112" ref="G105:S105">SUM(G98:G104)</f>
        <v>0</v>
      </c>
      <c r="H105" s="198">
        <f t="shared" si="112"/>
        <v>0</v>
      </c>
      <c r="I105" s="199">
        <f t="shared" si="112"/>
        <v>0</v>
      </c>
      <c r="J105" s="193">
        <f t="shared" si="112"/>
        <v>0</v>
      </c>
      <c r="K105" s="198">
        <f t="shared" si="112"/>
        <v>0</v>
      </c>
      <c r="L105" s="194">
        <f t="shared" si="112"/>
        <v>0</v>
      </c>
      <c r="M105" s="197">
        <f t="shared" si="112"/>
        <v>0</v>
      </c>
      <c r="N105" s="195">
        <f t="shared" si="112"/>
        <v>0</v>
      </c>
      <c r="O105" s="193">
        <f t="shared" si="112"/>
        <v>0</v>
      </c>
      <c r="P105" s="194">
        <f t="shared" si="112"/>
        <v>0</v>
      </c>
      <c r="Q105" s="195">
        <f t="shared" si="112"/>
        <v>0</v>
      </c>
      <c r="R105" s="197">
        <f t="shared" si="112"/>
        <v>0</v>
      </c>
      <c r="S105" s="197">
        <f t="shared" si="112"/>
        <v>0</v>
      </c>
      <c r="T105" s="191"/>
      <c r="U105" s="187"/>
      <c r="V105" s="187"/>
      <c r="W105" s="187"/>
      <c r="X105" s="187"/>
      <c r="Y105" s="187"/>
      <c r="Z105" s="187"/>
      <c r="AA105" s="188"/>
      <c r="AB105" s="186"/>
      <c r="AC105" s="188"/>
      <c r="AD105" s="191"/>
      <c r="AE105" s="187"/>
      <c r="AF105" s="187"/>
      <c r="AG105" s="187"/>
      <c r="AH105" s="187"/>
      <c r="AI105" s="187"/>
      <c r="AJ105" s="191"/>
      <c r="AK105" s="187"/>
      <c r="AL105" s="187"/>
      <c r="AM105" s="187"/>
      <c r="AN105" s="187"/>
      <c r="AO105" s="192"/>
      <c r="AP105" s="186"/>
      <c r="AQ105" s="189"/>
      <c r="AR105" s="187"/>
      <c r="AS105" s="188"/>
      <c r="AT105" s="186"/>
      <c r="AU105" s="187"/>
      <c r="AV105" s="187"/>
      <c r="AW105" s="187"/>
      <c r="AX105" s="191"/>
      <c r="AY105" s="187"/>
      <c r="AZ105" s="187"/>
      <c r="BA105" s="188"/>
      <c r="BB105" s="188"/>
    </row>
    <row r="106" spans="2:54" ht="12.75">
      <c r="B106" s="498"/>
      <c r="C106" s="486" t="s">
        <v>440</v>
      </c>
      <c r="D106" s="133" t="s">
        <v>373</v>
      </c>
      <c r="E106" s="133" t="s">
        <v>374</v>
      </c>
      <c r="F106" s="141" t="s">
        <v>374</v>
      </c>
      <c r="G106" s="186">
        <f>SUM(AP106,AR106)</f>
        <v>0</v>
      </c>
      <c r="H106" s="191">
        <f>SUM(U106,V106)</f>
        <v>0</v>
      </c>
      <c r="I106" s="192">
        <f>SUM(T106)</f>
        <v>0</v>
      </c>
      <c r="J106" s="186">
        <f>SUM(X106,Z106)</f>
        <v>0</v>
      </c>
      <c r="K106" s="191">
        <f>SUM(Y106,AA106)</f>
        <v>0</v>
      </c>
      <c r="L106" s="187">
        <f>SUM(W106)</f>
        <v>0</v>
      </c>
      <c r="M106" s="190">
        <f>SUM(G106:L106)</f>
        <v>0</v>
      </c>
      <c r="N106" s="188">
        <f>BB106</f>
        <v>0</v>
      </c>
      <c r="O106" s="186">
        <f>SUM(AQ106,AS106)</f>
        <v>0</v>
      </c>
      <c r="P106" s="187">
        <f>SUM(AB106,AC106)</f>
        <v>0</v>
      </c>
      <c r="Q106" s="188">
        <f>SUM(O106:P106)</f>
        <v>0</v>
      </c>
      <c r="R106" s="190">
        <f>SUM(AD106:AI106)</f>
        <v>0</v>
      </c>
      <c r="S106" s="190">
        <f>SUM(AT106:AW106)</f>
        <v>0</v>
      </c>
      <c r="T106" s="191"/>
      <c r="U106" s="187"/>
      <c r="V106" s="187"/>
      <c r="W106" s="187"/>
      <c r="X106" s="187"/>
      <c r="Y106" s="187"/>
      <c r="Z106" s="187"/>
      <c r="AA106" s="188"/>
      <c r="AB106" s="186"/>
      <c r="AC106" s="188"/>
      <c r="AD106" s="191"/>
      <c r="AE106" s="187"/>
      <c r="AF106" s="187"/>
      <c r="AG106" s="187"/>
      <c r="AH106" s="187"/>
      <c r="AI106" s="187"/>
      <c r="AJ106" s="191"/>
      <c r="AK106" s="187"/>
      <c r="AL106" s="187"/>
      <c r="AM106" s="187"/>
      <c r="AN106" s="187"/>
      <c r="AO106" s="192"/>
      <c r="AP106" s="186"/>
      <c r="AQ106" s="189"/>
      <c r="AR106" s="187"/>
      <c r="AS106" s="188"/>
      <c r="AT106" s="186"/>
      <c r="AU106" s="187"/>
      <c r="AV106" s="187"/>
      <c r="AW106" s="187"/>
      <c r="AX106" s="191"/>
      <c r="AY106" s="187"/>
      <c r="AZ106" s="187"/>
      <c r="BA106" s="188"/>
      <c r="BB106" s="188"/>
    </row>
    <row r="107" spans="2:54" ht="12.75">
      <c r="B107" s="498"/>
      <c r="C107" s="486"/>
      <c r="D107" s="133" t="s">
        <v>119</v>
      </c>
      <c r="E107" s="133" t="s">
        <v>375</v>
      </c>
      <c r="F107" s="141" t="s">
        <v>375</v>
      </c>
      <c r="G107" s="186">
        <f>SUM(AP107,AR107)</f>
        <v>0</v>
      </c>
      <c r="H107" s="191">
        <f>SUM(U107,V107)</f>
        <v>0</v>
      </c>
      <c r="I107" s="192">
        <f>SUM(T107)</f>
        <v>0</v>
      </c>
      <c r="J107" s="186">
        <f>SUM(X107,Z107)</f>
        <v>0</v>
      </c>
      <c r="K107" s="191">
        <f>SUM(Y107,AA107)</f>
        <v>0</v>
      </c>
      <c r="L107" s="187">
        <f>SUM(W107)</f>
        <v>0</v>
      </c>
      <c r="M107" s="190">
        <f>SUM(G107:L107)</f>
        <v>0</v>
      </c>
      <c r="N107" s="188">
        <f>BB107</f>
        <v>0</v>
      </c>
      <c r="O107" s="186">
        <f>SUM(AQ107,AS107)</f>
        <v>0</v>
      </c>
      <c r="P107" s="187">
        <f>SUM(AB107,AC107)</f>
        <v>0</v>
      </c>
      <c r="Q107" s="188">
        <f>SUM(O107:P107)</f>
        <v>0</v>
      </c>
      <c r="R107" s="190">
        <f>SUM(AD107:AI107)</f>
        <v>0</v>
      </c>
      <c r="S107" s="190">
        <f>SUM(AT107:AW107)</f>
        <v>0</v>
      </c>
      <c r="T107" s="191"/>
      <c r="U107" s="187"/>
      <c r="V107" s="187"/>
      <c r="W107" s="187"/>
      <c r="X107" s="187"/>
      <c r="Y107" s="187"/>
      <c r="Z107" s="187"/>
      <c r="AA107" s="188"/>
      <c r="AB107" s="186"/>
      <c r="AC107" s="188"/>
      <c r="AD107" s="191"/>
      <c r="AE107" s="187"/>
      <c r="AF107" s="187"/>
      <c r="AG107" s="187"/>
      <c r="AH107" s="187"/>
      <c r="AI107" s="187"/>
      <c r="AJ107" s="191"/>
      <c r="AK107" s="187"/>
      <c r="AL107" s="187"/>
      <c r="AM107" s="187"/>
      <c r="AN107" s="187"/>
      <c r="AO107" s="192"/>
      <c r="AP107" s="186"/>
      <c r="AQ107" s="189"/>
      <c r="AR107" s="187"/>
      <c r="AS107" s="188"/>
      <c r="AT107" s="186"/>
      <c r="AU107" s="187"/>
      <c r="AV107" s="187"/>
      <c r="AW107" s="187"/>
      <c r="AX107" s="191"/>
      <c r="AY107" s="187"/>
      <c r="AZ107" s="187"/>
      <c r="BA107" s="188"/>
      <c r="BB107" s="188"/>
    </row>
    <row r="108" spans="2:54" ht="12.75">
      <c r="B108" s="498"/>
      <c r="C108" s="486"/>
      <c r="D108" s="134" t="s">
        <v>412</v>
      </c>
      <c r="E108" s="134"/>
      <c r="F108" s="135"/>
      <c r="G108" s="193">
        <f aca="true" t="shared" si="113" ref="G108:S108">SUM(G106:G107)</f>
        <v>0</v>
      </c>
      <c r="H108" s="198">
        <f t="shared" si="113"/>
        <v>0</v>
      </c>
      <c r="I108" s="199">
        <f t="shared" si="113"/>
        <v>0</v>
      </c>
      <c r="J108" s="193">
        <f t="shared" si="113"/>
        <v>0</v>
      </c>
      <c r="K108" s="198">
        <f t="shared" si="113"/>
        <v>0</v>
      </c>
      <c r="L108" s="194">
        <f t="shared" si="113"/>
        <v>0</v>
      </c>
      <c r="M108" s="197">
        <f t="shared" si="113"/>
        <v>0</v>
      </c>
      <c r="N108" s="195">
        <f t="shared" si="113"/>
        <v>0</v>
      </c>
      <c r="O108" s="193">
        <f t="shared" si="113"/>
        <v>0</v>
      </c>
      <c r="P108" s="194">
        <f t="shared" si="113"/>
        <v>0</v>
      </c>
      <c r="Q108" s="195">
        <f t="shared" si="113"/>
        <v>0</v>
      </c>
      <c r="R108" s="197">
        <f t="shared" si="113"/>
        <v>0</v>
      </c>
      <c r="S108" s="197">
        <f t="shared" si="113"/>
        <v>0</v>
      </c>
      <c r="T108" s="191"/>
      <c r="U108" s="187"/>
      <c r="V108" s="187"/>
      <c r="W108" s="187"/>
      <c r="X108" s="187"/>
      <c r="Y108" s="187"/>
      <c r="Z108" s="187"/>
      <c r="AA108" s="188"/>
      <c r="AB108" s="186"/>
      <c r="AC108" s="188"/>
      <c r="AD108" s="191"/>
      <c r="AE108" s="187"/>
      <c r="AF108" s="187"/>
      <c r="AG108" s="187"/>
      <c r="AH108" s="187"/>
      <c r="AI108" s="187"/>
      <c r="AJ108" s="191"/>
      <c r="AK108" s="187"/>
      <c r="AL108" s="187"/>
      <c r="AM108" s="187"/>
      <c r="AN108" s="187"/>
      <c r="AO108" s="192"/>
      <c r="AP108" s="186"/>
      <c r="AQ108" s="189"/>
      <c r="AR108" s="187"/>
      <c r="AS108" s="188"/>
      <c r="AT108" s="186"/>
      <c r="AU108" s="187"/>
      <c r="AV108" s="187"/>
      <c r="AW108" s="187"/>
      <c r="AX108" s="191"/>
      <c r="AY108" s="187"/>
      <c r="AZ108" s="187"/>
      <c r="BA108" s="188"/>
      <c r="BB108" s="188"/>
    </row>
    <row r="109" spans="2:54" ht="12.75">
      <c r="B109" s="498"/>
      <c r="C109" s="486" t="s">
        <v>441</v>
      </c>
      <c r="D109" s="133" t="s">
        <v>376</v>
      </c>
      <c r="E109" s="133" t="s">
        <v>377</v>
      </c>
      <c r="F109" s="141" t="s">
        <v>377</v>
      </c>
      <c r="G109" s="186">
        <f>SUM(AP109,AR109)</f>
        <v>0</v>
      </c>
      <c r="H109" s="191">
        <f>SUM(U109,V109)</f>
        <v>0</v>
      </c>
      <c r="I109" s="192">
        <f>SUM(T109)</f>
        <v>0</v>
      </c>
      <c r="J109" s="186">
        <f aca="true" t="shared" si="114" ref="J109:K113">SUM(X109,Z109)</f>
        <v>0</v>
      </c>
      <c r="K109" s="191">
        <f t="shared" si="114"/>
        <v>0</v>
      </c>
      <c r="L109" s="187">
        <f>SUM(W109)</f>
        <v>0</v>
      </c>
      <c r="M109" s="190">
        <f>SUM(G109:L109)</f>
        <v>0</v>
      </c>
      <c r="N109" s="188">
        <f>BB109</f>
        <v>0</v>
      </c>
      <c r="O109" s="186">
        <f>SUM(AQ109,AS109)</f>
        <v>0</v>
      </c>
      <c r="P109" s="187">
        <f>SUM(AB109,AC109)</f>
        <v>0</v>
      </c>
      <c r="Q109" s="188">
        <f>SUM(O109:P109)</f>
        <v>0</v>
      </c>
      <c r="R109" s="190">
        <f>SUM(AD109:AI109)</f>
        <v>0</v>
      </c>
      <c r="S109" s="190">
        <f>SUM(AT109:AW109)</f>
        <v>0</v>
      </c>
      <c r="T109" s="191"/>
      <c r="U109" s="187"/>
      <c r="V109" s="187"/>
      <c r="W109" s="187"/>
      <c r="X109" s="187"/>
      <c r="Y109" s="187"/>
      <c r="Z109" s="187"/>
      <c r="AA109" s="188"/>
      <c r="AB109" s="186"/>
      <c r="AC109" s="188"/>
      <c r="AD109" s="191"/>
      <c r="AE109" s="187"/>
      <c r="AF109" s="187"/>
      <c r="AG109" s="187"/>
      <c r="AH109" s="187"/>
      <c r="AI109" s="187"/>
      <c r="AJ109" s="191"/>
      <c r="AK109" s="187"/>
      <c r="AL109" s="187"/>
      <c r="AM109" s="187"/>
      <c r="AN109" s="187"/>
      <c r="AO109" s="192"/>
      <c r="AP109" s="186"/>
      <c r="AQ109" s="189"/>
      <c r="AR109" s="187"/>
      <c r="AS109" s="188"/>
      <c r="AT109" s="186"/>
      <c r="AU109" s="187"/>
      <c r="AV109" s="187"/>
      <c r="AW109" s="187"/>
      <c r="AX109" s="191"/>
      <c r="AY109" s="187"/>
      <c r="AZ109" s="187"/>
      <c r="BA109" s="188"/>
      <c r="BB109" s="188"/>
    </row>
    <row r="110" spans="2:54" ht="12.75">
      <c r="B110" s="498"/>
      <c r="C110" s="486"/>
      <c r="D110" s="133" t="s">
        <v>378</v>
      </c>
      <c r="E110" s="133" t="s">
        <v>379</v>
      </c>
      <c r="F110" s="141" t="s">
        <v>379</v>
      </c>
      <c r="G110" s="186">
        <f>SUM(AP110,AR110)</f>
        <v>0</v>
      </c>
      <c r="H110" s="191">
        <f>SUM(U110,V110)</f>
        <v>0</v>
      </c>
      <c r="I110" s="192">
        <f>SUM(T110)</f>
        <v>0</v>
      </c>
      <c r="J110" s="186">
        <f t="shared" si="114"/>
        <v>0</v>
      </c>
      <c r="K110" s="191">
        <f t="shared" si="114"/>
        <v>0</v>
      </c>
      <c r="L110" s="187">
        <f>SUM(W110)</f>
        <v>0</v>
      </c>
      <c r="M110" s="190">
        <f>SUM(G110:L110)</f>
        <v>0</v>
      </c>
      <c r="N110" s="188">
        <f>BB110</f>
        <v>0</v>
      </c>
      <c r="O110" s="186">
        <f>SUM(AQ110,AS110)</f>
        <v>0</v>
      </c>
      <c r="P110" s="187">
        <f>SUM(AB110,AC110)</f>
        <v>0</v>
      </c>
      <c r="Q110" s="188">
        <f>SUM(O110:P110)</f>
        <v>0</v>
      </c>
      <c r="R110" s="190">
        <f>SUM(AD110:AI110)</f>
        <v>0</v>
      </c>
      <c r="S110" s="190">
        <f>SUM(AT110:AW110)</f>
        <v>0</v>
      </c>
      <c r="T110" s="191"/>
      <c r="U110" s="187"/>
      <c r="V110" s="187"/>
      <c r="W110" s="187"/>
      <c r="X110" s="187"/>
      <c r="Y110" s="187"/>
      <c r="Z110" s="187"/>
      <c r="AA110" s="188"/>
      <c r="AB110" s="186"/>
      <c r="AC110" s="188"/>
      <c r="AD110" s="191"/>
      <c r="AE110" s="187"/>
      <c r="AF110" s="187"/>
      <c r="AG110" s="187"/>
      <c r="AH110" s="187"/>
      <c r="AI110" s="187"/>
      <c r="AJ110" s="191"/>
      <c r="AK110" s="187"/>
      <c r="AL110" s="187"/>
      <c r="AM110" s="187"/>
      <c r="AN110" s="187"/>
      <c r="AO110" s="192"/>
      <c r="AP110" s="186"/>
      <c r="AQ110" s="189"/>
      <c r="AR110" s="187"/>
      <c r="AS110" s="188"/>
      <c r="AT110" s="186"/>
      <c r="AU110" s="187"/>
      <c r="AV110" s="187"/>
      <c r="AW110" s="187"/>
      <c r="AX110" s="191"/>
      <c r="AY110" s="187"/>
      <c r="AZ110" s="187"/>
      <c r="BA110" s="188"/>
      <c r="BB110" s="188"/>
    </row>
    <row r="111" spans="2:54" ht="12.75">
      <c r="B111" s="498"/>
      <c r="C111" s="486"/>
      <c r="D111" s="133" t="s">
        <v>380</v>
      </c>
      <c r="E111" s="133" t="s">
        <v>381</v>
      </c>
      <c r="F111" s="141" t="s">
        <v>381</v>
      </c>
      <c r="G111" s="186">
        <f>SUM(AP111,AR111)</f>
        <v>0</v>
      </c>
      <c r="H111" s="191">
        <f>SUM(U111,V111)</f>
        <v>0</v>
      </c>
      <c r="I111" s="192">
        <f>SUM(T111)</f>
        <v>0</v>
      </c>
      <c r="J111" s="186">
        <f t="shared" si="114"/>
        <v>0</v>
      </c>
      <c r="K111" s="191">
        <f t="shared" si="114"/>
        <v>0</v>
      </c>
      <c r="L111" s="187">
        <f>SUM(W111)</f>
        <v>0</v>
      </c>
      <c r="M111" s="190">
        <f>SUM(G111:L111)</f>
        <v>0</v>
      </c>
      <c r="N111" s="188">
        <f>BB111</f>
        <v>0</v>
      </c>
      <c r="O111" s="186">
        <f>SUM(AQ111,AS111)</f>
        <v>0</v>
      </c>
      <c r="P111" s="187">
        <f>SUM(AB111,AC111)</f>
        <v>0</v>
      </c>
      <c r="Q111" s="188">
        <f>SUM(O111:P111)</f>
        <v>0</v>
      </c>
      <c r="R111" s="190">
        <f>SUM(AD111:AI111)</f>
        <v>0</v>
      </c>
      <c r="S111" s="190">
        <f>SUM(AT111:AW111)</f>
        <v>0</v>
      </c>
      <c r="T111" s="191"/>
      <c r="U111" s="187"/>
      <c r="V111" s="187"/>
      <c r="W111" s="187"/>
      <c r="X111" s="187"/>
      <c r="Y111" s="187"/>
      <c r="Z111" s="187"/>
      <c r="AA111" s="188"/>
      <c r="AB111" s="186"/>
      <c r="AC111" s="188"/>
      <c r="AD111" s="191"/>
      <c r="AE111" s="187"/>
      <c r="AF111" s="187"/>
      <c r="AG111" s="187"/>
      <c r="AH111" s="187"/>
      <c r="AI111" s="187"/>
      <c r="AJ111" s="191"/>
      <c r="AK111" s="187"/>
      <c r="AL111" s="187"/>
      <c r="AM111" s="187"/>
      <c r="AN111" s="187"/>
      <c r="AO111" s="192"/>
      <c r="AP111" s="186"/>
      <c r="AQ111" s="189"/>
      <c r="AR111" s="187"/>
      <c r="AS111" s="188"/>
      <c r="AT111" s="186"/>
      <c r="AU111" s="187"/>
      <c r="AV111" s="187"/>
      <c r="AW111" s="187"/>
      <c r="AX111" s="191"/>
      <c r="AY111" s="187"/>
      <c r="AZ111" s="187"/>
      <c r="BA111" s="188"/>
      <c r="BB111" s="188"/>
    </row>
    <row r="112" spans="2:54" ht="12.75">
      <c r="B112" s="498"/>
      <c r="C112" s="486"/>
      <c r="D112" s="133" t="s">
        <v>382</v>
      </c>
      <c r="E112" s="133" t="s">
        <v>383</v>
      </c>
      <c r="F112" s="141" t="s">
        <v>383</v>
      </c>
      <c r="G112" s="186">
        <f>SUM(AP112,AR112)</f>
        <v>0</v>
      </c>
      <c r="H112" s="191">
        <f>SUM(U112,V112)</f>
        <v>0</v>
      </c>
      <c r="I112" s="192">
        <f>SUM(T112)</f>
        <v>0</v>
      </c>
      <c r="J112" s="186">
        <f t="shared" si="114"/>
        <v>0</v>
      </c>
      <c r="K112" s="191">
        <f t="shared" si="114"/>
        <v>0</v>
      </c>
      <c r="L112" s="187">
        <f>SUM(W112)</f>
        <v>0</v>
      </c>
      <c r="M112" s="190">
        <f>SUM(G112:L112)</f>
        <v>0</v>
      </c>
      <c r="N112" s="188">
        <f>BB112</f>
        <v>0</v>
      </c>
      <c r="O112" s="186">
        <f>SUM(AQ112,AS112)</f>
        <v>0</v>
      </c>
      <c r="P112" s="187">
        <f>SUM(AB112,AC112)</f>
        <v>0</v>
      </c>
      <c r="Q112" s="188">
        <f>SUM(O112:P112)</f>
        <v>0</v>
      </c>
      <c r="R112" s="190">
        <f>SUM(AD112:AI112)</f>
        <v>0</v>
      </c>
      <c r="S112" s="190">
        <f>SUM(AT112:AW112)</f>
        <v>0</v>
      </c>
      <c r="T112" s="191"/>
      <c r="U112" s="187"/>
      <c r="V112" s="187"/>
      <c r="W112" s="187"/>
      <c r="X112" s="187"/>
      <c r="Y112" s="187"/>
      <c r="Z112" s="187"/>
      <c r="AA112" s="188"/>
      <c r="AB112" s="186"/>
      <c r="AC112" s="188"/>
      <c r="AD112" s="191"/>
      <c r="AE112" s="187"/>
      <c r="AF112" s="187"/>
      <c r="AG112" s="187"/>
      <c r="AH112" s="187"/>
      <c r="AI112" s="187"/>
      <c r="AJ112" s="191"/>
      <c r="AK112" s="187"/>
      <c r="AL112" s="187"/>
      <c r="AM112" s="187"/>
      <c r="AN112" s="187"/>
      <c r="AO112" s="192"/>
      <c r="AP112" s="186"/>
      <c r="AQ112" s="189"/>
      <c r="AR112" s="187"/>
      <c r="AS112" s="188"/>
      <c r="AT112" s="186"/>
      <c r="AU112" s="187"/>
      <c r="AV112" s="187"/>
      <c r="AW112" s="187"/>
      <c r="AX112" s="191"/>
      <c r="AY112" s="187"/>
      <c r="AZ112" s="187"/>
      <c r="BA112" s="188"/>
      <c r="BB112" s="188"/>
    </row>
    <row r="113" spans="2:54" ht="12.75">
      <c r="B113" s="498"/>
      <c r="C113" s="486"/>
      <c r="D113" s="133" t="s">
        <v>119</v>
      </c>
      <c r="E113" s="133" t="s">
        <v>384</v>
      </c>
      <c r="F113" s="141" t="s">
        <v>384</v>
      </c>
      <c r="G113" s="186">
        <f>SUM(AP113,AR113)</f>
        <v>0</v>
      </c>
      <c r="H113" s="191">
        <f>SUM(U113,V113)</f>
        <v>0</v>
      </c>
      <c r="I113" s="192">
        <f>SUM(T113)</f>
        <v>0</v>
      </c>
      <c r="J113" s="186">
        <f t="shared" si="114"/>
        <v>0</v>
      </c>
      <c r="K113" s="191">
        <f t="shared" si="114"/>
        <v>0</v>
      </c>
      <c r="L113" s="187">
        <f>SUM(W113)</f>
        <v>0</v>
      </c>
      <c r="M113" s="190">
        <f>SUM(G113:L113)</f>
        <v>0</v>
      </c>
      <c r="N113" s="188">
        <f>BB113</f>
        <v>0</v>
      </c>
      <c r="O113" s="186">
        <f>SUM(AQ113,AS113)</f>
        <v>0</v>
      </c>
      <c r="P113" s="187">
        <f>SUM(AB113,AC113)</f>
        <v>0</v>
      </c>
      <c r="Q113" s="188">
        <f>SUM(O113:P113)</f>
        <v>0</v>
      </c>
      <c r="R113" s="190">
        <f>SUM(AD113:AI113)</f>
        <v>0</v>
      </c>
      <c r="S113" s="190">
        <f>SUM(AT113:AW113)</f>
        <v>0</v>
      </c>
      <c r="T113" s="191"/>
      <c r="U113" s="187"/>
      <c r="V113" s="187"/>
      <c r="W113" s="187"/>
      <c r="X113" s="187"/>
      <c r="Y113" s="187"/>
      <c r="Z113" s="187"/>
      <c r="AA113" s="188"/>
      <c r="AB113" s="186"/>
      <c r="AC113" s="188"/>
      <c r="AD113" s="191"/>
      <c r="AE113" s="187"/>
      <c r="AF113" s="187"/>
      <c r="AG113" s="187"/>
      <c r="AH113" s="187"/>
      <c r="AI113" s="187"/>
      <c r="AJ113" s="191"/>
      <c r="AK113" s="187"/>
      <c r="AL113" s="187"/>
      <c r="AM113" s="187"/>
      <c r="AN113" s="187"/>
      <c r="AO113" s="192"/>
      <c r="AP113" s="186"/>
      <c r="AQ113" s="189"/>
      <c r="AR113" s="187"/>
      <c r="AS113" s="188"/>
      <c r="AT113" s="186"/>
      <c r="AU113" s="187"/>
      <c r="AV113" s="187"/>
      <c r="AW113" s="187"/>
      <c r="AX113" s="191"/>
      <c r="AY113" s="187"/>
      <c r="AZ113" s="187"/>
      <c r="BA113" s="188"/>
      <c r="BB113" s="188"/>
    </row>
    <row r="114" spans="2:54" ht="12.75">
      <c r="B114" s="498"/>
      <c r="C114" s="486"/>
      <c r="D114" s="134" t="s">
        <v>412</v>
      </c>
      <c r="E114" s="134"/>
      <c r="F114" s="135"/>
      <c r="G114" s="193">
        <f aca="true" t="shared" si="115" ref="G114:S114">SUM(G109:G113)</f>
        <v>0</v>
      </c>
      <c r="H114" s="198">
        <f>SUM(H109:H113)</f>
        <v>0</v>
      </c>
      <c r="I114" s="199">
        <f t="shared" si="115"/>
        <v>0</v>
      </c>
      <c r="J114" s="193">
        <f>SUM(J109:J113)</f>
        <v>0</v>
      </c>
      <c r="K114" s="198">
        <f t="shared" si="115"/>
        <v>0</v>
      </c>
      <c r="L114" s="194">
        <f t="shared" si="115"/>
        <v>0</v>
      </c>
      <c r="M114" s="197">
        <f t="shared" si="115"/>
        <v>0</v>
      </c>
      <c r="N114" s="195">
        <f>SUM(N109:N113)</f>
        <v>0</v>
      </c>
      <c r="O114" s="193">
        <f>SUM(O109:O113)</f>
        <v>0</v>
      </c>
      <c r="P114" s="194">
        <f>SUM(P109:P113)</f>
        <v>0</v>
      </c>
      <c r="Q114" s="195">
        <f>SUM(Q109:Q113)</f>
        <v>0</v>
      </c>
      <c r="R114" s="197">
        <f>SUM(R109:R113)</f>
        <v>0</v>
      </c>
      <c r="S114" s="197">
        <f t="shared" si="115"/>
        <v>0</v>
      </c>
      <c r="T114" s="191"/>
      <c r="U114" s="187"/>
      <c r="V114" s="187"/>
      <c r="W114" s="187"/>
      <c r="X114" s="187"/>
      <c r="Y114" s="187"/>
      <c r="Z114" s="187"/>
      <c r="AA114" s="188"/>
      <c r="AB114" s="186"/>
      <c r="AC114" s="188"/>
      <c r="AD114" s="191"/>
      <c r="AE114" s="187"/>
      <c r="AF114" s="187"/>
      <c r="AG114" s="187"/>
      <c r="AH114" s="187"/>
      <c r="AI114" s="187"/>
      <c r="AJ114" s="191"/>
      <c r="AK114" s="187"/>
      <c r="AL114" s="187"/>
      <c r="AM114" s="187"/>
      <c r="AN114" s="187"/>
      <c r="AO114" s="192"/>
      <c r="AP114" s="186"/>
      <c r="AQ114" s="189"/>
      <c r="AR114" s="187"/>
      <c r="AS114" s="188"/>
      <c r="AT114" s="186"/>
      <c r="AU114" s="187"/>
      <c r="AV114" s="187"/>
      <c r="AW114" s="187"/>
      <c r="AX114" s="191"/>
      <c r="AY114" s="187"/>
      <c r="AZ114" s="187"/>
      <c r="BA114" s="188"/>
      <c r="BB114" s="188"/>
    </row>
    <row r="115" spans="2:54" ht="12.75">
      <c r="B115" s="498"/>
      <c r="C115" s="490" t="s">
        <v>442</v>
      </c>
      <c r="D115" s="279" t="s">
        <v>385</v>
      </c>
      <c r="E115" s="136" t="s">
        <v>386</v>
      </c>
      <c r="F115" s="275" t="s">
        <v>386</v>
      </c>
      <c r="G115" s="186">
        <f>SUM(AP115,AR115)</f>
        <v>0</v>
      </c>
      <c r="H115" s="191">
        <f>SUM(U115,V115)</f>
        <v>0</v>
      </c>
      <c r="I115" s="192">
        <f>SUM(T115)</f>
        <v>0</v>
      </c>
      <c r="J115" s="186">
        <f>SUM(X115,Z115)</f>
        <v>0</v>
      </c>
      <c r="K115" s="191">
        <f>SUM(Y115,AA115)</f>
        <v>0</v>
      </c>
      <c r="L115" s="187">
        <f>SUM(W115)</f>
        <v>0</v>
      </c>
      <c r="M115" s="190">
        <f>SUM(G115:L115)</f>
        <v>0</v>
      </c>
      <c r="N115" s="188">
        <f>BB115</f>
        <v>0</v>
      </c>
      <c r="O115" s="186">
        <f>SUM(AQ115,AS115)</f>
        <v>0</v>
      </c>
      <c r="P115" s="187">
        <f>SUM(AB115,AC115)</f>
        <v>0</v>
      </c>
      <c r="Q115" s="188">
        <f>SUM(O115:P115)</f>
        <v>0</v>
      </c>
      <c r="R115" s="190">
        <f>SUM(AD115:AI115)</f>
        <v>0</v>
      </c>
      <c r="S115" s="190">
        <f>SUM(AT115:AW115)</f>
        <v>0</v>
      </c>
      <c r="T115" s="191"/>
      <c r="U115" s="187"/>
      <c r="V115" s="187"/>
      <c r="W115" s="187"/>
      <c r="X115" s="187"/>
      <c r="Y115" s="187"/>
      <c r="Z115" s="187"/>
      <c r="AA115" s="188"/>
      <c r="AB115" s="186"/>
      <c r="AC115" s="188"/>
      <c r="AD115" s="191"/>
      <c r="AE115" s="187"/>
      <c r="AF115" s="187"/>
      <c r="AG115" s="187"/>
      <c r="AH115" s="187"/>
      <c r="AI115" s="187"/>
      <c r="AJ115" s="191"/>
      <c r="AK115" s="187"/>
      <c r="AL115" s="187"/>
      <c r="AM115" s="187"/>
      <c r="AN115" s="187"/>
      <c r="AO115" s="192"/>
      <c r="AP115" s="186"/>
      <c r="AQ115" s="189"/>
      <c r="AR115" s="187"/>
      <c r="AS115" s="188"/>
      <c r="AT115" s="186"/>
      <c r="AU115" s="187"/>
      <c r="AV115" s="187"/>
      <c r="AW115" s="187"/>
      <c r="AX115" s="191"/>
      <c r="AY115" s="187"/>
      <c r="AZ115" s="187"/>
      <c r="BA115" s="188"/>
      <c r="BB115" s="188"/>
    </row>
    <row r="116" spans="2:54" ht="12.75">
      <c r="B116" s="498"/>
      <c r="C116" s="490"/>
      <c r="D116" s="133" t="s">
        <v>119</v>
      </c>
      <c r="E116" s="136" t="s">
        <v>387</v>
      </c>
      <c r="F116" s="275" t="s">
        <v>387</v>
      </c>
      <c r="G116" s="186">
        <f>SUM(AP116,AR116)</f>
        <v>0</v>
      </c>
      <c r="H116" s="191">
        <f>SUM(U116,V116)</f>
        <v>0</v>
      </c>
      <c r="I116" s="192">
        <f>SUM(T116)</f>
        <v>0</v>
      </c>
      <c r="J116" s="186">
        <f>SUM(X116,Z116)</f>
        <v>0</v>
      </c>
      <c r="K116" s="191">
        <f>SUM(Y116,AA116)</f>
        <v>0</v>
      </c>
      <c r="L116" s="187">
        <f>SUM(W116)</f>
        <v>0</v>
      </c>
      <c r="M116" s="190">
        <f>SUM(G116:L116)</f>
        <v>0</v>
      </c>
      <c r="N116" s="188">
        <f>BB116</f>
        <v>0</v>
      </c>
      <c r="O116" s="186">
        <f>SUM(AQ116,AS116)</f>
        <v>0</v>
      </c>
      <c r="P116" s="187">
        <f>SUM(AB116,AC116)</f>
        <v>0</v>
      </c>
      <c r="Q116" s="188">
        <f>SUM(O116:P116)</f>
        <v>0</v>
      </c>
      <c r="R116" s="190">
        <f>SUM(AD116:AI116)</f>
        <v>0</v>
      </c>
      <c r="S116" s="190">
        <f>SUM(AT116:AW116)</f>
        <v>0</v>
      </c>
      <c r="T116" s="191"/>
      <c r="U116" s="187"/>
      <c r="V116" s="187"/>
      <c r="W116" s="187"/>
      <c r="X116" s="187"/>
      <c r="Y116" s="187"/>
      <c r="Z116" s="187"/>
      <c r="AA116" s="188"/>
      <c r="AB116" s="186"/>
      <c r="AC116" s="188"/>
      <c r="AD116" s="191"/>
      <c r="AE116" s="187"/>
      <c r="AF116" s="187"/>
      <c r="AG116" s="187"/>
      <c r="AH116" s="187"/>
      <c r="AI116" s="187"/>
      <c r="AJ116" s="191"/>
      <c r="AK116" s="187"/>
      <c r="AL116" s="187"/>
      <c r="AM116" s="187"/>
      <c r="AN116" s="187"/>
      <c r="AO116" s="192"/>
      <c r="AP116" s="186"/>
      <c r="AQ116" s="189"/>
      <c r="AR116" s="187"/>
      <c r="AS116" s="188"/>
      <c r="AT116" s="186"/>
      <c r="AU116" s="187"/>
      <c r="AV116" s="187"/>
      <c r="AW116" s="187"/>
      <c r="AX116" s="191"/>
      <c r="AY116" s="187"/>
      <c r="AZ116" s="187"/>
      <c r="BA116" s="188"/>
      <c r="BB116" s="188"/>
    </row>
    <row r="117" spans="2:54" ht="12.75">
      <c r="B117" s="498"/>
      <c r="C117" s="491"/>
      <c r="D117" s="106" t="s">
        <v>412</v>
      </c>
      <c r="E117" s="107"/>
      <c r="F117" s="151"/>
      <c r="G117" s="227">
        <f aca="true" t="shared" si="116" ref="G117:S117">SUM(G115:G116)</f>
        <v>0</v>
      </c>
      <c r="H117" s="232">
        <f>SUM(H115:H116)</f>
        <v>0</v>
      </c>
      <c r="I117" s="233">
        <f t="shared" si="116"/>
        <v>0</v>
      </c>
      <c r="J117" s="227">
        <f>SUM(J115:J116)</f>
        <v>0</v>
      </c>
      <c r="K117" s="232">
        <f t="shared" si="116"/>
        <v>0</v>
      </c>
      <c r="L117" s="228">
        <f t="shared" si="116"/>
        <v>0</v>
      </c>
      <c r="M117" s="231">
        <f t="shared" si="116"/>
        <v>0</v>
      </c>
      <c r="N117" s="229">
        <f>SUM(N115:N116)</f>
        <v>0</v>
      </c>
      <c r="O117" s="227">
        <f>SUM(O115:O116)</f>
        <v>0</v>
      </c>
      <c r="P117" s="228">
        <f>SUM(P115:P116)</f>
        <v>0</v>
      </c>
      <c r="Q117" s="229">
        <f>SUM(Q115:Q116)</f>
        <v>0</v>
      </c>
      <c r="R117" s="231">
        <f>SUM(R115:R116)</f>
        <v>0</v>
      </c>
      <c r="S117" s="231">
        <f t="shared" si="116"/>
        <v>0</v>
      </c>
      <c r="T117" s="191"/>
      <c r="U117" s="187"/>
      <c r="V117" s="187"/>
      <c r="W117" s="187"/>
      <c r="X117" s="187"/>
      <c r="Y117" s="187"/>
      <c r="Z117" s="187"/>
      <c r="AA117" s="188"/>
      <c r="AB117" s="186"/>
      <c r="AC117" s="188"/>
      <c r="AD117" s="191"/>
      <c r="AE117" s="187"/>
      <c r="AF117" s="187"/>
      <c r="AG117" s="187"/>
      <c r="AH117" s="187"/>
      <c r="AI117" s="187"/>
      <c r="AJ117" s="191"/>
      <c r="AK117" s="187"/>
      <c r="AL117" s="187"/>
      <c r="AM117" s="187"/>
      <c r="AN117" s="187"/>
      <c r="AO117" s="192"/>
      <c r="AP117" s="186"/>
      <c r="AQ117" s="189"/>
      <c r="AR117" s="187"/>
      <c r="AS117" s="188"/>
      <c r="AT117" s="186"/>
      <c r="AU117" s="187"/>
      <c r="AV117" s="187"/>
      <c r="AW117" s="187"/>
      <c r="AX117" s="191"/>
      <c r="AY117" s="187"/>
      <c r="AZ117" s="187"/>
      <c r="BA117" s="188"/>
      <c r="BB117" s="188"/>
    </row>
    <row r="118" spans="2:54" ht="12.75">
      <c r="B118" s="499"/>
      <c r="C118" s="128" t="s">
        <v>209</v>
      </c>
      <c r="D118" s="129"/>
      <c r="E118" s="130"/>
      <c r="F118" s="137"/>
      <c r="G118" s="214">
        <f aca="true" t="shared" si="117" ref="G118:S118">SUM(G89,G97,G105,G108,G114,G117)</f>
        <v>0</v>
      </c>
      <c r="H118" s="219">
        <f>SUM(H89,H97,H105,H108,H114,H117)</f>
        <v>0</v>
      </c>
      <c r="I118" s="220">
        <f t="shared" si="117"/>
        <v>0</v>
      </c>
      <c r="J118" s="214">
        <f>SUM(J89,J97,J105,J108,J114,J117)</f>
        <v>0</v>
      </c>
      <c r="K118" s="219">
        <f t="shared" si="117"/>
        <v>0</v>
      </c>
      <c r="L118" s="215">
        <f t="shared" si="117"/>
        <v>0</v>
      </c>
      <c r="M118" s="218">
        <f t="shared" si="117"/>
        <v>0</v>
      </c>
      <c r="N118" s="216">
        <f>SUM(N89,N97,N105,N108,N114,N117)</f>
        <v>0</v>
      </c>
      <c r="O118" s="214">
        <f>SUM(O89,O97,O105,O108,O114,O117)</f>
        <v>0</v>
      </c>
      <c r="P118" s="215">
        <f>SUM(P89,P97,P105,P108,P114,P117)</f>
        <v>0</v>
      </c>
      <c r="Q118" s="216">
        <f>SUM(Q89,Q97,Q105,Q108,Q114,Q117)</f>
        <v>0</v>
      </c>
      <c r="R118" s="218">
        <f>SUM(R89,R97,R105,R108,R114,R117)</f>
        <v>0</v>
      </c>
      <c r="S118" s="218">
        <f t="shared" si="117"/>
        <v>0</v>
      </c>
      <c r="T118" s="221"/>
      <c r="U118" s="222"/>
      <c r="V118" s="222"/>
      <c r="W118" s="222"/>
      <c r="X118" s="222"/>
      <c r="Y118" s="222"/>
      <c r="Z118" s="222"/>
      <c r="AA118" s="223"/>
      <c r="AB118" s="224"/>
      <c r="AC118" s="223"/>
      <c r="AD118" s="221"/>
      <c r="AE118" s="222"/>
      <c r="AF118" s="222"/>
      <c r="AG118" s="222"/>
      <c r="AH118" s="222"/>
      <c r="AI118" s="222"/>
      <c r="AJ118" s="221"/>
      <c r="AK118" s="222"/>
      <c r="AL118" s="222"/>
      <c r="AM118" s="222"/>
      <c r="AN118" s="222"/>
      <c r="AO118" s="225"/>
      <c r="AP118" s="224"/>
      <c r="AQ118" s="226"/>
      <c r="AR118" s="222"/>
      <c r="AS118" s="223"/>
      <c r="AT118" s="224"/>
      <c r="AU118" s="222"/>
      <c r="AV118" s="222"/>
      <c r="AW118" s="222"/>
      <c r="AX118" s="221"/>
      <c r="AY118" s="222"/>
      <c r="AZ118" s="222"/>
      <c r="BA118" s="223"/>
      <c r="BB118" s="223"/>
    </row>
    <row r="119" spans="2:54" ht="12.75">
      <c r="B119" s="492" t="s">
        <v>426</v>
      </c>
      <c r="C119" s="494" t="s">
        <v>442</v>
      </c>
      <c r="D119" s="131" t="s">
        <v>388</v>
      </c>
      <c r="E119" s="131" t="s">
        <v>389</v>
      </c>
      <c r="F119" s="276" t="s">
        <v>389</v>
      </c>
      <c r="G119" s="179">
        <f>SUM(AP119,AR119)</f>
        <v>0</v>
      </c>
      <c r="H119" s="184">
        <f>SUM(U119,V119)</f>
        <v>0</v>
      </c>
      <c r="I119" s="185">
        <f>SUM(T119)</f>
        <v>0</v>
      </c>
      <c r="J119" s="179">
        <f aca="true" t="shared" si="118" ref="J119:K122">SUM(X119,Z119)</f>
        <v>0</v>
      </c>
      <c r="K119" s="184">
        <f t="shared" si="118"/>
        <v>0</v>
      </c>
      <c r="L119" s="180">
        <f>SUM(W119)</f>
        <v>0</v>
      </c>
      <c r="M119" s="183">
        <f>SUM(G119:L119)</f>
        <v>0</v>
      </c>
      <c r="N119" s="181">
        <f>BB119</f>
        <v>0</v>
      </c>
      <c r="O119" s="179">
        <f>SUM(AQ119,AS119)</f>
        <v>0</v>
      </c>
      <c r="P119" s="180">
        <f>SUM(AB119,AC119)</f>
        <v>0</v>
      </c>
      <c r="Q119" s="181">
        <f>SUM(O119:P119)</f>
        <v>0</v>
      </c>
      <c r="R119" s="183">
        <f>SUM(AD119:AI119)</f>
        <v>0</v>
      </c>
      <c r="S119" s="183">
        <f>SUM(AT119:AW119)</f>
        <v>0</v>
      </c>
      <c r="T119" s="184"/>
      <c r="U119" s="180"/>
      <c r="V119" s="180"/>
      <c r="W119" s="180"/>
      <c r="X119" s="180"/>
      <c r="Y119" s="180"/>
      <c r="Z119" s="180"/>
      <c r="AA119" s="181"/>
      <c r="AB119" s="179"/>
      <c r="AC119" s="181"/>
      <c r="AD119" s="184"/>
      <c r="AE119" s="180"/>
      <c r="AF119" s="180"/>
      <c r="AG119" s="180"/>
      <c r="AH119" s="180"/>
      <c r="AI119" s="180"/>
      <c r="AJ119" s="184"/>
      <c r="AK119" s="180"/>
      <c r="AL119" s="180"/>
      <c r="AM119" s="180"/>
      <c r="AN119" s="180"/>
      <c r="AO119" s="185"/>
      <c r="AP119" s="179"/>
      <c r="AQ119" s="182"/>
      <c r="AR119" s="180"/>
      <c r="AS119" s="181"/>
      <c r="AT119" s="179"/>
      <c r="AU119" s="180"/>
      <c r="AV119" s="180"/>
      <c r="AW119" s="180"/>
      <c r="AX119" s="184"/>
      <c r="AY119" s="180"/>
      <c r="AZ119" s="180"/>
      <c r="BA119" s="181"/>
      <c r="BB119" s="181"/>
    </row>
    <row r="120" spans="2:54" ht="12.75">
      <c r="B120" s="493"/>
      <c r="C120" s="495"/>
      <c r="D120" s="133" t="s">
        <v>388</v>
      </c>
      <c r="E120" s="133" t="s">
        <v>390</v>
      </c>
      <c r="F120" s="277" t="s">
        <v>390</v>
      </c>
      <c r="G120" s="186">
        <f>SUM(AP120,AR120)</f>
        <v>0</v>
      </c>
      <c r="H120" s="191">
        <f>SUM(U120,V120)</f>
        <v>0</v>
      </c>
      <c r="I120" s="192">
        <f>SUM(T120)</f>
        <v>0</v>
      </c>
      <c r="J120" s="186">
        <f t="shared" si="118"/>
        <v>0</v>
      </c>
      <c r="K120" s="191">
        <f t="shared" si="118"/>
        <v>0</v>
      </c>
      <c r="L120" s="187">
        <f>SUM(W120)</f>
        <v>0</v>
      </c>
      <c r="M120" s="190">
        <f>SUM(G120:L120)</f>
        <v>0</v>
      </c>
      <c r="N120" s="188">
        <f>BB120</f>
        <v>0</v>
      </c>
      <c r="O120" s="186">
        <f>SUM(AQ120,AS120)</f>
        <v>0</v>
      </c>
      <c r="P120" s="187">
        <f>SUM(AB120,AC120)</f>
        <v>0</v>
      </c>
      <c r="Q120" s="188">
        <f>SUM(O120:P120)</f>
        <v>0</v>
      </c>
      <c r="R120" s="190">
        <f>SUM(AD120:AI120)</f>
        <v>0</v>
      </c>
      <c r="S120" s="190">
        <f>SUM(AT120:AW120)</f>
        <v>0</v>
      </c>
      <c r="T120" s="191"/>
      <c r="U120" s="187"/>
      <c r="V120" s="187"/>
      <c r="W120" s="187"/>
      <c r="X120" s="187"/>
      <c r="Y120" s="187"/>
      <c r="Z120" s="187"/>
      <c r="AA120" s="188"/>
      <c r="AB120" s="186"/>
      <c r="AC120" s="188"/>
      <c r="AD120" s="191"/>
      <c r="AE120" s="187"/>
      <c r="AF120" s="187"/>
      <c r="AG120" s="187"/>
      <c r="AH120" s="187"/>
      <c r="AI120" s="187"/>
      <c r="AJ120" s="191"/>
      <c r="AK120" s="187"/>
      <c r="AL120" s="187"/>
      <c r="AM120" s="187"/>
      <c r="AN120" s="187"/>
      <c r="AO120" s="192"/>
      <c r="AP120" s="186"/>
      <c r="AQ120" s="189"/>
      <c r="AR120" s="187"/>
      <c r="AS120" s="188"/>
      <c r="AT120" s="186"/>
      <c r="AU120" s="187"/>
      <c r="AV120" s="187"/>
      <c r="AW120" s="187"/>
      <c r="AX120" s="191"/>
      <c r="AY120" s="187"/>
      <c r="AZ120" s="187"/>
      <c r="BA120" s="188"/>
      <c r="BB120" s="188"/>
    </row>
    <row r="121" spans="2:54" ht="12.75">
      <c r="B121" s="493"/>
      <c r="C121" s="486"/>
      <c r="D121" s="133" t="s">
        <v>391</v>
      </c>
      <c r="E121" s="133" t="s">
        <v>392</v>
      </c>
      <c r="F121" s="277" t="s">
        <v>392</v>
      </c>
      <c r="G121" s="186">
        <f>SUM(AP121,AR121)</f>
        <v>0</v>
      </c>
      <c r="H121" s="191">
        <f>SUM(U121,V121)</f>
        <v>0</v>
      </c>
      <c r="I121" s="192">
        <f>SUM(T121)</f>
        <v>0</v>
      </c>
      <c r="J121" s="186">
        <f t="shared" si="118"/>
        <v>0</v>
      </c>
      <c r="K121" s="191">
        <f t="shared" si="118"/>
        <v>0</v>
      </c>
      <c r="L121" s="187">
        <f>SUM(W121)</f>
        <v>0</v>
      </c>
      <c r="M121" s="190">
        <f>SUM(G121:L121)</f>
        <v>0</v>
      </c>
      <c r="N121" s="188">
        <f>BB121</f>
        <v>0</v>
      </c>
      <c r="O121" s="186">
        <f>SUM(AQ121,AS121)</f>
        <v>0</v>
      </c>
      <c r="P121" s="187">
        <f>SUM(AB121,AC121)</f>
        <v>0</v>
      </c>
      <c r="Q121" s="188">
        <f>SUM(O121:P121)</f>
        <v>0</v>
      </c>
      <c r="R121" s="190">
        <f>SUM(AD121:AI121)</f>
        <v>0</v>
      </c>
      <c r="S121" s="190">
        <f>SUM(AT121:AW121)</f>
        <v>0</v>
      </c>
      <c r="T121" s="191"/>
      <c r="U121" s="187"/>
      <c r="V121" s="187"/>
      <c r="W121" s="187"/>
      <c r="X121" s="187"/>
      <c r="Y121" s="187"/>
      <c r="Z121" s="187"/>
      <c r="AA121" s="188"/>
      <c r="AB121" s="186"/>
      <c r="AC121" s="188"/>
      <c r="AD121" s="191"/>
      <c r="AE121" s="187"/>
      <c r="AF121" s="187"/>
      <c r="AG121" s="187"/>
      <c r="AH121" s="187"/>
      <c r="AI121" s="187"/>
      <c r="AJ121" s="191"/>
      <c r="AK121" s="187"/>
      <c r="AL121" s="187"/>
      <c r="AM121" s="187"/>
      <c r="AN121" s="187"/>
      <c r="AO121" s="192"/>
      <c r="AP121" s="186"/>
      <c r="AQ121" s="189"/>
      <c r="AR121" s="187"/>
      <c r="AS121" s="188"/>
      <c r="AT121" s="186"/>
      <c r="AU121" s="187"/>
      <c r="AV121" s="187"/>
      <c r="AW121" s="187"/>
      <c r="AX121" s="191"/>
      <c r="AY121" s="187"/>
      <c r="AZ121" s="187"/>
      <c r="BA121" s="188"/>
      <c r="BB121" s="188"/>
    </row>
    <row r="122" spans="2:54" ht="12.75">
      <c r="B122" s="493"/>
      <c r="C122" s="496"/>
      <c r="D122" s="139" t="s">
        <v>119</v>
      </c>
      <c r="E122" s="139" t="s">
        <v>393</v>
      </c>
      <c r="F122" s="278" t="s">
        <v>393</v>
      </c>
      <c r="G122" s="207">
        <f>SUM(AP122,AR122)</f>
        <v>0</v>
      </c>
      <c r="H122" s="212">
        <f>SUM(U122,V122)</f>
        <v>0</v>
      </c>
      <c r="I122" s="213">
        <f>SUM(T122)</f>
        <v>0</v>
      </c>
      <c r="J122" s="207">
        <f t="shared" si="118"/>
        <v>0</v>
      </c>
      <c r="K122" s="212">
        <f t="shared" si="118"/>
        <v>0</v>
      </c>
      <c r="L122" s="208">
        <f>SUM(W122)</f>
        <v>0</v>
      </c>
      <c r="M122" s="211">
        <f>SUM(G122:L122)</f>
        <v>0</v>
      </c>
      <c r="N122" s="209">
        <f>BB122</f>
        <v>0</v>
      </c>
      <c r="O122" s="207">
        <f>SUM(AQ122,AS122)</f>
        <v>0</v>
      </c>
      <c r="P122" s="208">
        <f>SUM(AB122,AC122)</f>
        <v>0</v>
      </c>
      <c r="Q122" s="209">
        <f>SUM(O122:P122)</f>
        <v>0</v>
      </c>
      <c r="R122" s="211">
        <f>SUM(AD122:AI122)</f>
        <v>0</v>
      </c>
      <c r="S122" s="211">
        <f>SUM(AT122:AW122)</f>
        <v>0</v>
      </c>
      <c r="T122" s="191"/>
      <c r="U122" s="187"/>
      <c r="V122" s="187"/>
      <c r="W122" s="187"/>
      <c r="X122" s="187"/>
      <c r="Y122" s="187"/>
      <c r="Z122" s="187"/>
      <c r="AA122" s="188"/>
      <c r="AB122" s="186"/>
      <c r="AC122" s="188"/>
      <c r="AD122" s="191"/>
      <c r="AE122" s="187"/>
      <c r="AF122" s="187"/>
      <c r="AG122" s="187"/>
      <c r="AH122" s="187"/>
      <c r="AI122" s="187"/>
      <c r="AJ122" s="191"/>
      <c r="AK122" s="187"/>
      <c r="AL122" s="187"/>
      <c r="AM122" s="187"/>
      <c r="AN122" s="187"/>
      <c r="AO122" s="192"/>
      <c r="AP122" s="186"/>
      <c r="AQ122" s="189"/>
      <c r="AR122" s="187"/>
      <c r="AS122" s="188"/>
      <c r="AT122" s="186"/>
      <c r="AU122" s="187"/>
      <c r="AV122" s="187"/>
      <c r="AW122" s="187"/>
      <c r="AX122" s="191"/>
      <c r="AY122" s="187"/>
      <c r="AZ122" s="187"/>
      <c r="BA122" s="188"/>
      <c r="BB122" s="188"/>
    </row>
    <row r="123" spans="2:54" ht="12.75">
      <c r="B123" s="493"/>
      <c r="C123" s="128" t="s">
        <v>209</v>
      </c>
      <c r="D123" s="129"/>
      <c r="E123" s="130"/>
      <c r="F123" s="130"/>
      <c r="G123" s="214">
        <f aca="true" t="shared" si="119" ref="G123:S123">SUM(G119:G122)</f>
        <v>0</v>
      </c>
      <c r="H123" s="219">
        <f>SUM(H119:H122)</f>
        <v>0</v>
      </c>
      <c r="I123" s="220">
        <f t="shared" si="119"/>
        <v>0</v>
      </c>
      <c r="J123" s="214">
        <f>SUM(J119:J122)</f>
        <v>0</v>
      </c>
      <c r="K123" s="219">
        <f t="shared" si="119"/>
        <v>0</v>
      </c>
      <c r="L123" s="215">
        <f t="shared" si="119"/>
        <v>0</v>
      </c>
      <c r="M123" s="218">
        <f t="shared" si="119"/>
        <v>0</v>
      </c>
      <c r="N123" s="216">
        <f>SUM(N119:N122)</f>
        <v>0</v>
      </c>
      <c r="O123" s="214">
        <f>SUM(O119:O122)</f>
        <v>0</v>
      </c>
      <c r="P123" s="215">
        <f>SUM(P119:P122)</f>
        <v>0</v>
      </c>
      <c r="Q123" s="216">
        <f>SUM(Q119:Q122)</f>
        <v>0</v>
      </c>
      <c r="R123" s="218">
        <f>SUM(R119:R122)</f>
        <v>0</v>
      </c>
      <c r="S123" s="218">
        <f t="shared" si="119"/>
        <v>0</v>
      </c>
      <c r="T123" s="221"/>
      <c r="U123" s="222"/>
      <c r="V123" s="222"/>
      <c r="W123" s="222"/>
      <c r="X123" s="222"/>
      <c r="Y123" s="222"/>
      <c r="Z123" s="222"/>
      <c r="AA123" s="223"/>
      <c r="AB123" s="224"/>
      <c r="AC123" s="223"/>
      <c r="AD123" s="221"/>
      <c r="AE123" s="222"/>
      <c r="AF123" s="222"/>
      <c r="AG123" s="222"/>
      <c r="AH123" s="222"/>
      <c r="AI123" s="222"/>
      <c r="AJ123" s="221"/>
      <c r="AK123" s="222"/>
      <c r="AL123" s="222"/>
      <c r="AM123" s="222"/>
      <c r="AN123" s="222"/>
      <c r="AO123" s="225"/>
      <c r="AP123" s="224"/>
      <c r="AQ123" s="226"/>
      <c r="AR123" s="222"/>
      <c r="AS123" s="223"/>
      <c r="AT123" s="224"/>
      <c r="AU123" s="222"/>
      <c r="AV123" s="222"/>
      <c r="AW123" s="222"/>
      <c r="AX123" s="221"/>
      <c r="AY123" s="222"/>
      <c r="AZ123" s="222"/>
      <c r="BA123" s="223"/>
      <c r="BB123" s="223"/>
    </row>
    <row r="124" spans="2:54" ht="12.75">
      <c r="B124" s="121" t="s">
        <v>210</v>
      </c>
      <c r="C124" s="122"/>
      <c r="D124" s="122"/>
      <c r="E124" s="122"/>
      <c r="F124" s="123"/>
      <c r="G124" s="234">
        <f aca="true" t="shared" si="120" ref="G124:S124">SUM(G118,G123)</f>
        <v>0</v>
      </c>
      <c r="H124" s="239">
        <f>SUM(H118,H123)</f>
        <v>0</v>
      </c>
      <c r="I124" s="240">
        <f t="shared" si="120"/>
        <v>0</v>
      </c>
      <c r="J124" s="234">
        <f>SUM(J118,J123)</f>
        <v>0</v>
      </c>
      <c r="K124" s="239">
        <f t="shared" si="120"/>
        <v>0</v>
      </c>
      <c r="L124" s="235">
        <f t="shared" si="120"/>
        <v>0</v>
      </c>
      <c r="M124" s="238">
        <f t="shared" si="120"/>
        <v>0</v>
      </c>
      <c r="N124" s="236">
        <f>SUM(N118,N123)</f>
        <v>0</v>
      </c>
      <c r="O124" s="234">
        <f>SUM(O118,O123)</f>
        <v>0</v>
      </c>
      <c r="P124" s="235">
        <f>SUM(P118,P123)</f>
        <v>0</v>
      </c>
      <c r="Q124" s="236">
        <f>SUM(Q118,Q123)</f>
        <v>0</v>
      </c>
      <c r="R124" s="238">
        <f>SUM(R118,R123)</f>
        <v>0</v>
      </c>
      <c r="S124" s="238">
        <f t="shared" si="120"/>
        <v>0</v>
      </c>
      <c r="T124" s="241"/>
      <c r="U124" s="242"/>
      <c r="V124" s="242"/>
      <c r="W124" s="242"/>
      <c r="X124" s="242"/>
      <c r="Y124" s="242"/>
      <c r="Z124" s="242"/>
      <c r="AA124" s="243"/>
      <c r="AB124" s="244"/>
      <c r="AC124" s="243"/>
      <c r="AD124" s="241"/>
      <c r="AE124" s="242"/>
      <c r="AF124" s="242"/>
      <c r="AG124" s="242"/>
      <c r="AH124" s="242"/>
      <c r="AI124" s="242"/>
      <c r="AJ124" s="241"/>
      <c r="AK124" s="242"/>
      <c r="AL124" s="242"/>
      <c r="AM124" s="242"/>
      <c r="AN124" s="242"/>
      <c r="AO124" s="245"/>
      <c r="AP124" s="244"/>
      <c r="AQ124" s="246"/>
      <c r="AR124" s="242"/>
      <c r="AS124" s="243"/>
      <c r="AT124" s="244"/>
      <c r="AU124" s="242"/>
      <c r="AV124" s="242"/>
      <c r="AW124" s="242"/>
      <c r="AX124" s="241"/>
      <c r="AY124" s="242"/>
      <c r="AZ124" s="242"/>
      <c r="BA124" s="243"/>
      <c r="BB124" s="243"/>
    </row>
    <row r="125" spans="1:54" ht="12.75">
      <c r="A125" s="67" t="s">
        <v>211</v>
      </c>
      <c r="B125" s="487" t="s">
        <v>212</v>
      </c>
      <c r="C125" s="140">
        <v>16</v>
      </c>
      <c r="D125" s="409" t="s">
        <v>559</v>
      </c>
      <c r="E125" s="140" t="str">
        <f aca="true" t="shared" si="121" ref="E125:E141">"N11R"&amp;TEXT(C125,"00")</f>
        <v>N11R16</v>
      </c>
      <c r="F125" s="276" t="s">
        <v>305</v>
      </c>
      <c r="G125" s="179">
        <f aca="true" t="shared" si="122" ref="G125:G141">SUM(AP125,AR125)</f>
        <v>0</v>
      </c>
      <c r="H125" s="184">
        <f aca="true" t="shared" si="123" ref="H125:H141">SUM(U125,V125)</f>
        <v>0</v>
      </c>
      <c r="I125" s="185">
        <f aca="true" t="shared" si="124" ref="I125:I141">SUM(T125)</f>
        <v>0</v>
      </c>
      <c r="J125" s="179">
        <f aca="true" t="shared" si="125" ref="J125:J141">SUM(X125,Z125)</f>
        <v>0</v>
      </c>
      <c r="K125" s="184">
        <f aca="true" t="shared" si="126" ref="K125:K141">SUM(Y125,AA125)</f>
        <v>0</v>
      </c>
      <c r="L125" s="180">
        <f aca="true" t="shared" si="127" ref="L125:L141">SUM(W125)</f>
        <v>0</v>
      </c>
      <c r="M125" s="183">
        <f aca="true" t="shared" si="128" ref="M125:M141">SUM(G125:L125)</f>
        <v>0</v>
      </c>
      <c r="N125" s="181">
        <f aca="true" t="shared" si="129" ref="N125:N141">BB125</f>
        <v>0</v>
      </c>
      <c r="O125" s="179">
        <f aca="true" t="shared" si="130" ref="O125:O141">SUM(AQ125,AS125)</f>
        <v>0</v>
      </c>
      <c r="P125" s="180">
        <f aca="true" t="shared" si="131" ref="P125:P141">SUM(AB125,AC125)</f>
        <v>0</v>
      </c>
      <c r="Q125" s="181">
        <f aca="true" t="shared" si="132" ref="Q125:Q141">SUM(O125:P125)</f>
        <v>0</v>
      </c>
      <c r="R125" s="183">
        <f aca="true" t="shared" si="133" ref="R125:R141">SUM(AD125:AI125)</f>
        <v>0</v>
      </c>
      <c r="S125" s="183">
        <f aca="true" t="shared" si="134" ref="S125:S141">SUM(AT125:AW125)</f>
        <v>0</v>
      </c>
      <c r="T125" s="184"/>
      <c r="U125" s="180"/>
      <c r="V125" s="180"/>
      <c r="W125" s="180"/>
      <c r="X125" s="180"/>
      <c r="Y125" s="180"/>
      <c r="Z125" s="180"/>
      <c r="AA125" s="181"/>
      <c r="AB125" s="179"/>
      <c r="AC125" s="181"/>
      <c r="AD125" s="184"/>
      <c r="AE125" s="180"/>
      <c r="AF125" s="180"/>
      <c r="AG125" s="180"/>
      <c r="AH125" s="180"/>
      <c r="AI125" s="180"/>
      <c r="AJ125" s="184"/>
      <c r="AK125" s="180"/>
      <c r="AL125" s="180"/>
      <c r="AM125" s="180"/>
      <c r="AN125" s="180"/>
      <c r="AO125" s="185"/>
      <c r="AP125" s="179"/>
      <c r="AQ125" s="182"/>
      <c r="AR125" s="180"/>
      <c r="AS125" s="181"/>
      <c r="AT125" s="179"/>
      <c r="AU125" s="180"/>
      <c r="AV125" s="180"/>
      <c r="AW125" s="180"/>
      <c r="AX125" s="184"/>
      <c r="AY125" s="180"/>
      <c r="AZ125" s="180"/>
      <c r="BA125" s="181"/>
      <c r="BB125" s="181"/>
    </row>
    <row r="126" spans="2:54" ht="12.75">
      <c r="B126" s="488"/>
      <c r="C126" s="141">
        <v>17</v>
      </c>
      <c r="D126" s="410" t="s">
        <v>560</v>
      </c>
      <c r="E126" s="141" t="str">
        <f t="shared" si="121"/>
        <v>N11R17</v>
      </c>
      <c r="F126" s="277" t="s">
        <v>306</v>
      </c>
      <c r="G126" s="186">
        <f t="shared" si="122"/>
        <v>0</v>
      </c>
      <c r="H126" s="191">
        <f t="shared" si="123"/>
        <v>0</v>
      </c>
      <c r="I126" s="192">
        <f t="shared" si="124"/>
        <v>0</v>
      </c>
      <c r="J126" s="186">
        <f t="shared" si="125"/>
        <v>0</v>
      </c>
      <c r="K126" s="191">
        <f t="shared" si="126"/>
        <v>0</v>
      </c>
      <c r="L126" s="187">
        <f t="shared" si="127"/>
        <v>0</v>
      </c>
      <c r="M126" s="190">
        <f t="shared" si="128"/>
        <v>0</v>
      </c>
      <c r="N126" s="188">
        <f t="shared" si="129"/>
        <v>0</v>
      </c>
      <c r="O126" s="186">
        <f t="shared" si="130"/>
        <v>0</v>
      </c>
      <c r="P126" s="187">
        <f t="shared" si="131"/>
        <v>0</v>
      </c>
      <c r="Q126" s="188">
        <f t="shared" si="132"/>
        <v>0</v>
      </c>
      <c r="R126" s="190">
        <f t="shared" si="133"/>
        <v>0</v>
      </c>
      <c r="S126" s="190">
        <f t="shared" si="134"/>
        <v>0</v>
      </c>
      <c r="T126" s="191"/>
      <c r="U126" s="187"/>
      <c r="V126" s="187"/>
      <c r="W126" s="187"/>
      <c r="X126" s="187"/>
      <c r="Y126" s="187"/>
      <c r="Z126" s="187"/>
      <c r="AA126" s="188"/>
      <c r="AB126" s="186"/>
      <c r="AC126" s="188"/>
      <c r="AD126" s="191"/>
      <c r="AE126" s="187"/>
      <c r="AF126" s="187"/>
      <c r="AG126" s="187"/>
      <c r="AH126" s="187"/>
      <c r="AI126" s="187"/>
      <c r="AJ126" s="191"/>
      <c r="AK126" s="187"/>
      <c r="AL126" s="187"/>
      <c r="AM126" s="187"/>
      <c r="AN126" s="187"/>
      <c r="AO126" s="192"/>
      <c r="AP126" s="186"/>
      <c r="AQ126" s="189"/>
      <c r="AR126" s="187"/>
      <c r="AS126" s="188"/>
      <c r="AT126" s="186"/>
      <c r="AU126" s="187"/>
      <c r="AV126" s="187"/>
      <c r="AW126" s="187"/>
      <c r="AX126" s="191"/>
      <c r="AY126" s="187"/>
      <c r="AZ126" s="187"/>
      <c r="BA126" s="188"/>
      <c r="BB126" s="188"/>
    </row>
    <row r="127" spans="2:54" ht="12.75">
      <c r="B127" s="488"/>
      <c r="C127" s="141">
        <v>2</v>
      </c>
      <c r="D127" s="410" t="s">
        <v>561</v>
      </c>
      <c r="E127" s="141" t="str">
        <f t="shared" si="121"/>
        <v>N11R02</v>
      </c>
      <c r="F127" s="277" t="s">
        <v>307</v>
      </c>
      <c r="G127" s="186">
        <f t="shared" si="122"/>
        <v>0</v>
      </c>
      <c r="H127" s="191">
        <f t="shared" si="123"/>
        <v>0</v>
      </c>
      <c r="I127" s="192">
        <f t="shared" si="124"/>
        <v>0</v>
      </c>
      <c r="J127" s="186">
        <f t="shared" si="125"/>
        <v>0</v>
      </c>
      <c r="K127" s="191">
        <f t="shared" si="126"/>
        <v>0</v>
      </c>
      <c r="L127" s="187">
        <f t="shared" si="127"/>
        <v>0</v>
      </c>
      <c r="M127" s="190">
        <f t="shared" si="128"/>
        <v>0</v>
      </c>
      <c r="N127" s="188">
        <f t="shared" si="129"/>
        <v>0</v>
      </c>
      <c r="O127" s="186">
        <f t="shared" si="130"/>
        <v>0</v>
      </c>
      <c r="P127" s="187">
        <f t="shared" si="131"/>
        <v>0</v>
      </c>
      <c r="Q127" s="188">
        <f t="shared" si="132"/>
        <v>0</v>
      </c>
      <c r="R127" s="190">
        <f t="shared" si="133"/>
        <v>0</v>
      </c>
      <c r="S127" s="190">
        <f t="shared" si="134"/>
        <v>0</v>
      </c>
      <c r="T127" s="191"/>
      <c r="U127" s="187"/>
      <c r="V127" s="187"/>
      <c r="W127" s="187"/>
      <c r="X127" s="187"/>
      <c r="Y127" s="187"/>
      <c r="Z127" s="187"/>
      <c r="AA127" s="188"/>
      <c r="AB127" s="186"/>
      <c r="AC127" s="188"/>
      <c r="AD127" s="191"/>
      <c r="AE127" s="187"/>
      <c r="AF127" s="187"/>
      <c r="AG127" s="187"/>
      <c r="AH127" s="187"/>
      <c r="AI127" s="187"/>
      <c r="AJ127" s="191"/>
      <c r="AK127" s="187"/>
      <c r="AL127" s="187"/>
      <c r="AM127" s="187"/>
      <c r="AN127" s="187"/>
      <c r="AO127" s="192"/>
      <c r="AP127" s="186"/>
      <c r="AQ127" s="189"/>
      <c r="AR127" s="187"/>
      <c r="AS127" s="188"/>
      <c r="AT127" s="186"/>
      <c r="AU127" s="187"/>
      <c r="AV127" s="187"/>
      <c r="AW127" s="187"/>
      <c r="AX127" s="191"/>
      <c r="AY127" s="187"/>
      <c r="AZ127" s="187"/>
      <c r="BA127" s="188"/>
      <c r="BB127" s="188"/>
    </row>
    <row r="128" spans="2:54" ht="12.75">
      <c r="B128" s="488"/>
      <c r="C128" s="141">
        <v>13</v>
      </c>
      <c r="D128" s="410" t="s">
        <v>562</v>
      </c>
      <c r="E128" s="141" t="str">
        <f t="shared" si="121"/>
        <v>N11R13</v>
      </c>
      <c r="F128" s="277" t="s">
        <v>308</v>
      </c>
      <c r="G128" s="186">
        <f t="shared" si="122"/>
        <v>0</v>
      </c>
      <c r="H128" s="191">
        <f t="shared" si="123"/>
        <v>0</v>
      </c>
      <c r="I128" s="192">
        <f t="shared" si="124"/>
        <v>0</v>
      </c>
      <c r="J128" s="186">
        <f t="shared" si="125"/>
        <v>0</v>
      </c>
      <c r="K128" s="191">
        <f t="shared" si="126"/>
        <v>0</v>
      </c>
      <c r="L128" s="187">
        <f t="shared" si="127"/>
        <v>0</v>
      </c>
      <c r="M128" s="190">
        <f t="shared" si="128"/>
        <v>0</v>
      </c>
      <c r="N128" s="188">
        <f t="shared" si="129"/>
        <v>0</v>
      </c>
      <c r="O128" s="186">
        <f t="shared" si="130"/>
        <v>0</v>
      </c>
      <c r="P128" s="187">
        <f t="shared" si="131"/>
        <v>0</v>
      </c>
      <c r="Q128" s="188">
        <f t="shared" si="132"/>
        <v>0</v>
      </c>
      <c r="R128" s="190">
        <f t="shared" si="133"/>
        <v>0</v>
      </c>
      <c r="S128" s="190">
        <f t="shared" si="134"/>
        <v>0</v>
      </c>
      <c r="T128" s="191"/>
      <c r="U128" s="187"/>
      <c r="V128" s="187"/>
      <c r="W128" s="187"/>
      <c r="X128" s="187"/>
      <c r="Y128" s="187"/>
      <c r="Z128" s="187"/>
      <c r="AA128" s="188"/>
      <c r="AB128" s="186"/>
      <c r="AC128" s="188"/>
      <c r="AD128" s="191"/>
      <c r="AE128" s="187"/>
      <c r="AF128" s="187"/>
      <c r="AG128" s="187"/>
      <c r="AH128" s="187"/>
      <c r="AI128" s="187"/>
      <c r="AJ128" s="191"/>
      <c r="AK128" s="187"/>
      <c r="AL128" s="187"/>
      <c r="AM128" s="187"/>
      <c r="AN128" s="187"/>
      <c r="AO128" s="192"/>
      <c r="AP128" s="186"/>
      <c r="AQ128" s="189"/>
      <c r="AR128" s="187"/>
      <c r="AS128" s="188"/>
      <c r="AT128" s="186"/>
      <c r="AU128" s="187"/>
      <c r="AV128" s="187"/>
      <c r="AW128" s="187"/>
      <c r="AX128" s="191"/>
      <c r="AY128" s="187"/>
      <c r="AZ128" s="187"/>
      <c r="BA128" s="188"/>
      <c r="BB128" s="188"/>
    </row>
    <row r="129" spans="2:54" ht="12.75">
      <c r="B129" s="488"/>
      <c r="C129" s="141">
        <v>11</v>
      </c>
      <c r="D129" s="410" t="s">
        <v>563</v>
      </c>
      <c r="E129" s="141" t="str">
        <f t="shared" si="121"/>
        <v>N11R11</v>
      </c>
      <c r="F129" s="277" t="s">
        <v>309</v>
      </c>
      <c r="G129" s="186">
        <f t="shared" si="122"/>
        <v>0</v>
      </c>
      <c r="H129" s="191">
        <f t="shared" si="123"/>
        <v>0</v>
      </c>
      <c r="I129" s="192">
        <f t="shared" si="124"/>
        <v>0</v>
      </c>
      <c r="J129" s="186">
        <f t="shared" si="125"/>
        <v>0</v>
      </c>
      <c r="K129" s="191">
        <f t="shared" si="126"/>
        <v>0</v>
      </c>
      <c r="L129" s="187">
        <f t="shared" si="127"/>
        <v>0</v>
      </c>
      <c r="M129" s="190">
        <f t="shared" si="128"/>
        <v>0</v>
      </c>
      <c r="N129" s="188">
        <f t="shared" si="129"/>
        <v>0</v>
      </c>
      <c r="O129" s="186">
        <f t="shared" si="130"/>
        <v>0</v>
      </c>
      <c r="P129" s="187">
        <f t="shared" si="131"/>
        <v>0</v>
      </c>
      <c r="Q129" s="188">
        <f t="shared" si="132"/>
        <v>0</v>
      </c>
      <c r="R129" s="190">
        <f t="shared" si="133"/>
        <v>0</v>
      </c>
      <c r="S129" s="190">
        <f t="shared" si="134"/>
        <v>0</v>
      </c>
      <c r="T129" s="191"/>
      <c r="U129" s="187"/>
      <c r="V129" s="187"/>
      <c r="W129" s="187"/>
      <c r="X129" s="187"/>
      <c r="Y129" s="187"/>
      <c r="Z129" s="187"/>
      <c r="AA129" s="188"/>
      <c r="AB129" s="186"/>
      <c r="AC129" s="188"/>
      <c r="AD129" s="191"/>
      <c r="AE129" s="187"/>
      <c r="AF129" s="187"/>
      <c r="AG129" s="187"/>
      <c r="AH129" s="187"/>
      <c r="AI129" s="187"/>
      <c r="AJ129" s="191"/>
      <c r="AK129" s="187"/>
      <c r="AL129" s="187"/>
      <c r="AM129" s="187"/>
      <c r="AN129" s="187"/>
      <c r="AO129" s="192"/>
      <c r="AP129" s="186"/>
      <c r="AQ129" s="189"/>
      <c r="AR129" s="187"/>
      <c r="AS129" s="188"/>
      <c r="AT129" s="186"/>
      <c r="AU129" s="187"/>
      <c r="AV129" s="187"/>
      <c r="AW129" s="187"/>
      <c r="AX129" s="191"/>
      <c r="AY129" s="187"/>
      <c r="AZ129" s="187"/>
      <c r="BA129" s="188"/>
      <c r="BB129" s="188"/>
    </row>
    <row r="130" spans="2:54" ht="12.75">
      <c r="B130" s="488"/>
      <c r="C130" s="141">
        <v>14</v>
      </c>
      <c r="D130" s="410" t="s">
        <v>564</v>
      </c>
      <c r="E130" s="141" t="str">
        <f t="shared" si="121"/>
        <v>N11R14</v>
      </c>
      <c r="F130" s="277" t="s">
        <v>310</v>
      </c>
      <c r="G130" s="186">
        <f t="shared" si="122"/>
        <v>0</v>
      </c>
      <c r="H130" s="191">
        <f t="shared" si="123"/>
        <v>0</v>
      </c>
      <c r="I130" s="192">
        <f t="shared" si="124"/>
        <v>0</v>
      </c>
      <c r="J130" s="186">
        <f t="shared" si="125"/>
        <v>0</v>
      </c>
      <c r="K130" s="191">
        <f t="shared" si="126"/>
        <v>0</v>
      </c>
      <c r="L130" s="187">
        <f t="shared" si="127"/>
        <v>0</v>
      </c>
      <c r="M130" s="190">
        <f t="shared" si="128"/>
        <v>0</v>
      </c>
      <c r="N130" s="188">
        <f t="shared" si="129"/>
        <v>0</v>
      </c>
      <c r="O130" s="186">
        <f t="shared" si="130"/>
        <v>0</v>
      </c>
      <c r="P130" s="187">
        <f t="shared" si="131"/>
        <v>0</v>
      </c>
      <c r="Q130" s="188">
        <f t="shared" si="132"/>
        <v>0</v>
      </c>
      <c r="R130" s="190">
        <f t="shared" si="133"/>
        <v>0</v>
      </c>
      <c r="S130" s="190">
        <f t="shared" si="134"/>
        <v>0</v>
      </c>
      <c r="T130" s="191"/>
      <c r="U130" s="187"/>
      <c r="V130" s="187"/>
      <c r="W130" s="187"/>
      <c r="X130" s="187"/>
      <c r="Y130" s="187"/>
      <c r="Z130" s="187"/>
      <c r="AA130" s="188"/>
      <c r="AB130" s="186"/>
      <c r="AC130" s="188"/>
      <c r="AD130" s="191"/>
      <c r="AE130" s="187"/>
      <c r="AF130" s="187"/>
      <c r="AG130" s="187"/>
      <c r="AH130" s="187"/>
      <c r="AI130" s="187"/>
      <c r="AJ130" s="191"/>
      <c r="AK130" s="187"/>
      <c r="AL130" s="187"/>
      <c r="AM130" s="187"/>
      <c r="AN130" s="187"/>
      <c r="AO130" s="192"/>
      <c r="AP130" s="186"/>
      <c r="AQ130" s="189"/>
      <c r="AR130" s="187"/>
      <c r="AS130" s="188"/>
      <c r="AT130" s="186"/>
      <c r="AU130" s="187"/>
      <c r="AV130" s="187"/>
      <c r="AW130" s="187"/>
      <c r="AX130" s="191"/>
      <c r="AY130" s="187"/>
      <c r="AZ130" s="187"/>
      <c r="BA130" s="188"/>
      <c r="BB130" s="188"/>
    </row>
    <row r="131" spans="2:54" ht="12.75">
      <c r="B131" s="488"/>
      <c r="C131" s="141">
        <v>15</v>
      </c>
      <c r="D131" s="410" t="s">
        <v>565</v>
      </c>
      <c r="E131" s="141" t="str">
        <f t="shared" si="121"/>
        <v>N11R15</v>
      </c>
      <c r="F131" s="277" t="s">
        <v>311</v>
      </c>
      <c r="G131" s="186">
        <f t="shared" si="122"/>
        <v>0</v>
      </c>
      <c r="H131" s="191">
        <f t="shared" si="123"/>
        <v>0</v>
      </c>
      <c r="I131" s="192">
        <f t="shared" si="124"/>
        <v>0</v>
      </c>
      <c r="J131" s="186">
        <f t="shared" si="125"/>
        <v>0</v>
      </c>
      <c r="K131" s="191">
        <f t="shared" si="126"/>
        <v>0</v>
      </c>
      <c r="L131" s="187">
        <f t="shared" si="127"/>
        <v>0</v>
      </c>
      <c r="M131" s="190">
        <f t="shared" si="128"/>
        <v>0</v>
      </c>
      <c r="N131" s="188">
        <f t="shared" si="129"/>
        <v>0</v>
      </c>
      <c r="O131" s="186">
        <f t="shared" si="130"/>
        <v>0</v>
      </c>
      <c r="P131" s="187">
        <f t="shared" si="131"/>
        <v>0</v>
      </c>
      <c r="Q131" s="188">
        <f t="shared" si="132"/>
        <v>0</v>
      </c>
      <c r="R131" s="190">
        <f t="shared" si="133"/>
        <v>0</v>
      </c>
      <c r="S131" s="190">
        <f t="shared" si="134"/>
        <v>0</v>
      </c>
      <c r="T131" s="191"/>
      <c r="U131" s="187"/>
      <c r="V131" s="187"/>
      <c r="W131" s="187"/>
      <c r="X131" s="187"/>
      <c r="Y131" s="187"/>
      <c r="Z131" s="187"/>
      <c r="AA131" s="188"/>
      <c r="AB131" s="186"/>
      <c r="AC131" s="188"/>
      <c r="AD131" s="191"/>
      <c r="AE131" s="187"/>
      <c r="AF131" s="187"/>
      <c r="AG131" s="187"/>
      <c r="AH131" s="187"/>
      <c r="AI131" s="187"/>
      <c r="AJ131" s="191"/>
      <c r="AK131" s="187"/>
      <c r="AL131" s="187"/>
      <c r="AM131" s="187"/>
      <c r="AN131" s="187"/>
      <c r="AO131" s="192"/>
      <c r="AP131" s="186"/>
      <c r="AQ131" s="189"/>
      <c r="AR131" s="187"/>
      <c r="AS131" s="188"/>
      <c r="AT131" s="186"/>
      <c r="AU131" s="187"/>
      <c r="AV131" s="187"/>
      <c r="AW131" s="187"/>
      <c r="AX131" s="191"/>
      <c r="AY131" s="187"/>
      <c r="AZ131" s="187"/>
      <c r="BA131" s="188"/>
      <c r="BB131" s="188"/>
    </row>
    <row r="132" spans="2:54" ht="12.75">
      <c r="B132" s="488"/>
      <c r="C132" s="141">
        <v>12</v>
      </c>
      <c r="D132" s="410" t="s">
        <v>566</v>
      </c>
      <c r="E132" s="141" t="str">
        <f t="shared" si="121"/>
        <v>N11R12</v>
      </c>
      <c r="F132" s="277" t="s">
        <v>312</v>
      </c>
      <c r="G132" s="186">
        <f t="shared" si="122"/>
        <v>0</v>
      </c>
      <c r="H132" s="191">
        <f t="shared" si="123"/>
        <v>0</v>
      </c>
      <c r="I132" s="192">
        <f t="shared" si="124"/>
        <v>0</v>
      </c>
      <c r="J132" s="186">
        <f t="shared" si="125"/>
        <v>0</v>
      </c>
      <c r="K132" s="191">
        <f t="shared" si="126"/>
        <v>0</v>
      </c>
      <c r="L132" s="187">
        <f t="shared" si="127"/>
        <v>0</v>
      </c>
      <c r="M132" s="190">
        <f t="shared" si="128"/>
        <v>0</v>
      </c>
      <c r="N132" s="188">
        <f t="shared" si="129"/>
        <v>0</v>
      </c>
      <c r="O132" s="186">
        <f t="shared" si="130"/>
        <v>0</v>
      </c>
      <c r="P132" s="187">
        <f t="shared" si="131"/>
        <v>0</v>
      </c>
      <c r="Q132" s="188">
        <f t="shared" si="132"/>
        <v>0</v>
      </c>
      <c r="R132" s="190">
        <f t="shared" si="133"/>
        <v>0</v>
      </c>
      <c r="S132" s="190">
        <f t="shared" si="134"/>
        <v>0</v>
      </c>
      <c r="T132" s="191"/>
      <c r="U132" s="187"/>
      <c r="V132" s="187"/>
      <c r="W132" s="187"/>
      <c r="X132" s="187"/>
      <c r="Y132" s="187"/>
      <c r="Z132" s="187"/>
      <c r="AA132" s="188"/>
      <c r="AB132" s="186"/>
      <c r="AC132" s="188"/>
      <c r="AD132" s="191"/>
      <c r="AE132" s="187"/>
      <c r="AF132" s="187"/>
      <c r="AG132" s="187"/>
      <c r="AH132" s="187"/>
      <c r="AI132" s="187"/>
      <c r="AJ132" s="191"/>
      <c r="AK132" s="187"/>
      <c r="AL132" s="187"/>
      <c r="AM132" s="187"/>
      <c r="AN132" s="187"/>
      <c r="AO132" s="192"/>
      <c r="AP132" s="186"/>
      <c r="AQ132" s="189"/>
      <c r="AR132" s="187"/>
      <c r="AS132" s="188"/>
      <c r="AT132" s="186"/>
      <c r="AU132" s="187"/>
      <c r="AV132" s="187"/>
      <c r="AW132" s="187"/>
      <c r="AX132" s="191"/>
      <c r="AY132" s="187"/>
      <c r="AZ132" s="187"/>
      <c r="BA132" s="188"/>
      <c r="BB132" s="188"/>
    </row>
    <row r="133" spans="2:54" ht="12.75">
      <c r="B133" s="488"/>
      <c r="C133" s="141">
        <v>3</v>
      </c>
      <c r="D133" s="410" t="s">
        <v>567</v>
      </c>
      <c r="E133" s="141" t="str">
        <f t="shared" si="121"/>
        <v>N11R03</v>
      </c>
      <c r="F133" s="277" t="s">
        <v>313</v>
      </c>
      <c r="G133" s="186">
        <f t="shared" si="122"/>
        <v>0</v>
      </c>
      <c r="H133" s="191">
        <f t="shared" si="123"/>
        <v>0</v>
      </c>
      <c r="I133" s="192">
        <f t="shared" si="124"/>
        <v>0</v>
      </c>
      <c r="J133" s="186">
        <f t="shared" si="125"/>
        <v>0</v>
      </c>
      <c r="K133" s="191">
        <f t="shared" si="126"/>
        <v>0</v>
      </c>
      <c r="L133" s="187">
        <f t="shared" si="127"/>
        <v>0</v>
      </c>
      <c r="M133" s="190">
        <f t="shared" si="128"/>
        <v>0</v>
      </c>
      <c r="N133" s="188">
        <f t="shared" si="129"/>
        <v>0</v>
      </c>
      <c r="O133" s="186">
        <f t="shared" si="130"/>
        <v>0</v>
      </c>
      <c r="P133" s="187">
        <f t="shared" si="131"/>
        <v>0</v>
      </c>
      <c r="Q133" s="188">
        <f t="shared" si="132"/>
        <v>0</v>
      </c>
      <c r="R133" s="190">
        <f t="shared" si="133"/>
        <v>0</v>
      </c>
      <c r="S133" s="190">
        <f t="shared" si="134"/>
        <v>0</v>
      </c>
      <c r="T133" s="191"/>
      <c r="U133" s="187"/>
      <c r="V133" s="187"/>
      <c r="W133" s="187"/>
      <c r="X133" s="187"/>
      <c r="Y133" s="187"/>
      <c r="Z133" s="187"/>
      <c r="AA133" s="188"/>
      <c r="AB133" s="186"/>
      <c r="AC133" s="188"/>
      <c r="AD133" s="191"/>
      <c r="AE133" s="187"/>
      <c r="AF133" s="187"/>
      <c r="AG133" s="187"/>
      <c r="AH133" s="187"/>
      <c r="AI133" s="187"/>
      <c r="AJ133" s="191"/>
      <c r="AK133" s="187"/>
      <c r="AL133" s="187"/>
      <c r="AM133" s="187"/>
      <c r="AN133" s="187"/>
      <c r="AO133" s="192"/>
      <c r="AP133" s="186"/>
      <c r="AQ133" s="189"/>
      <c r="AR133" s="187"/>
      <c r="AS133" s="188"/>
      <c r="AT133" s="186"/>
      <c r="AU133" s="187"/>
      <c r="AV133" s="187"/>
      <c r="AW133" s="187"/>
      <c r="AX133" s="191"/>
      <c r="AY133" s="187"/>
      <c r="AZ133" s="187"/>
      <c r="BA133" s="188"/>
      <c r="BB133" s="188"/>
    </row>
    <row r="134" spans="2:54" ht="12.75">
      <c r="B134" s="488"/>
      <c r="C134" s="141">
        <v>5</v>
      </c>
      <c r="D134" s="410" t="s">
        <v>568</v>
      </c>
      <c r="E134" s="141" t="str">
        <f t="shared" si="121"/>
        <v>N11R05</v>
      </c>
      <c r="F134" s="277" t="s">
        <v>314</v>
      </c>
      <c r="G134" s="186">
        <f t="shared" si="122"/>
        <v>0</v>
      </c>
      <c r="H134" s="191">
        <f t="shared" si="123"/>
        <v>0</v>
      </c>
      <c r="I134" s="192">
        <f t="shared" si="124"/>
        <v>0</v>
      </c>
      <c r="J134" s="186">
        <f t="shared" si="125"/>
        <v>0</v>
      </c>
      <c r="K134" s="191">
        <f t="shared" si="126"/>
        <v>0</v>
      </c>
      <c r="L134" s="187">
        <f t="shared" si="127"/>
        <v>0</v>
      </c>
      <c r="M134" s="190">
        <f t="shared" si="128"/>
        <v>0</v>
      </c>
      <c r="N134" s="188">
        <f t="shared" si="129"/>
        <v>0</v>
      </c>
      <c r="O134" s="186">
        <f t="shared" si="130"/>
        <v>0</v>
      </c>
      <c r="P134" s="187">
        <f t="shared" si="131"/>
        <v>0</v>
      </c>
      <c r="Q134" s="188">
        <f t="shared" si="132"/>
        <v>0</v>
      </c>
      <c r="R134" s="190">
        <f t="shared" si="133"/>
        <v>0</v>
      </c>
      <c r="S134" s="190">
        <f t="shared" si="134"/>
        <v>0</v>
      </c>
      <c r="T134" s="191"/>
      <c r="U134" s="187"/>
      <c r="V134" s="187"/>
      <c r="W134" s="187"/>
      <c r="X134" s="187"/>
      <c r="Y134" s="187"/>
      <c r="Z134" s="187"/>
      <c r="AA134" s="188"/>
      <c r="AB134" s="186"/>
      <c r="AC134" s="188"/>
      <c r="AD134" s="191"/>
      <c r="AE134" s="187"/>
      <c r="AF134" s="187"/>
      <c r="AG134" s="187"/>
      <c r="AH134" s="187"/>
      <c r="AI134" s="187"/>
      <c r="AJ134" s="191"/>
      <c r="AK134" s="187"/>
      <c r="AL134" s="187"/>
      <c r="AM134" s="187"/>
      <c r="AN134" s="187"/>
      <c r="AO134" s="192"/>
      <c r="AP134" s="186"/>
      <c r="AQ134" s="189"/>
      <c r="AR134" s="187"/>
      <c r="AS134" s="188"/>
      <c r="AT134" s="186"/>
      <c r="AU134" s="187"/>
      <c r="AV134" s="187"/>
      <c r="AW134" s="187"/>
      <c r="AX134" s="191"/>
      <c r="AY134" s="187"/>
      <c r="AZ134" s="187"/>
      <c r="BA134" s="188"/>
      <c r="BB134" s="188"/>
    </row>
    <row r="135" spans="2:54" ht="12.75">
      <c r="B135" s="488"/>
      <c r="C135" s="141">
        <v>9</v>
      </c>
      <c r="D135" s="410" t="s">
        <v>569</v>
      </c>
      <c r="E135" s="141" t="str">
        <f t="shared" si="121"/>
        <v>N11R09</v>
      </c>
      <c r="F135" s="277" t="s">
        <v>315</v>
      </c>
      <c r="G135" s="186">
        <f t="shared" si="122"/>
        <v>0</v>
      </c>
      <c r="H135" s="191">
        <f t="shared" si="123"/>
        <v>0</v>
      </c>
      <c r="I135" s="192">
        <f t="shared" si="124"/>
        <v>0</v>
      </c>
      <c r="J135" s="186">
        <f t="shared" si="125"/>
        <v>0</v>
      </c>
      <c r="K135" s="191">
        <f t="shared" si="126"/>
        <v>0</v>
      </c>
      <c r="L135" s="187">
        <f t="shared" si="127"/>
        <v>0</v>
      </c>
      <c r="M135" s="190">
        <f t="shared" si="128"/>
        <v>0</v>
      </c>
      <c r="N135" s="188">
        <f t="shared" si="129"/>
        <v>0</v>
      </c>
      <c r="O135" s="186">
        <f t="shared" si="130"/>
        <v>0</v>
      </c>
      <c r="P135" s="187">
        <f t="shared" si="131"/>
        <v>0</v>
      </c>
      <c r="Q135" s="188">
        <f t="shared" si="132"/>
        <v>0</v>
      </c>
      <c r="R135" s="190">
        <f t="shared" si="133"/>
        <v>0</v>
      </c>
      <c r="S135" s="190">
        <f t="shared" si="134"/>
        <v>0</v>
      </c>
      <c r="T135" s="191"/>
      <c r="U135" s="187"/>
      <c r="V135" s="187"/>
      <c r="W135" s="187"/>
      <c r="X135" s="187"/>
      <c r="Y135" s="187"/>
      <c r="Z135" s="187"/>
      <c r="AA135" s="188"/>
      <c r="AB135" s="186"/>
      <c r="AC135" s="188"/>
      <c r="AD135" s="191"/>
      <c r="AE135" s="187"/>
      <c r="AF135" s="187"/>
      <c r="AG135" s="187"/>
      <c r="AH135" s="187"/>
      <c r="AI135" s="187"/>
      <c r="AJ135" s="191"/>
      <c r="AK135" s="187"/>
      <c r="AL135" s="187"/>
      <c r="AM135" s="187"/>
      <c r="AN135" s="187"/>
      <c r="AO135" s="192"/>
      <c r="AP135" s="186"/>
      <c r="AQ135" s="189"/>
      <c r="AR135" s="187"/>
      <c r="AS135" s="188"/>
      <c r="AT135" s="186"/>
      <c r="AU135" s="187"/>
      <c r="AV135" s="187"/>
      <c r="AW135" s="187"/>
      <c r="AX135" s="191"/>
      <c r="AY135" s="187"/>
      <c r="AZ135" s="187"/>
      <c r="BA135" s="188"/>
      <c r="BB135" s="188"/>
    </row>
    <row r="136" spans="2:54" ht="12.75">
      <c r="B136" s="488"/>
      <c r="C136" s="141">
        <v>4</v>
      </c>
      <c r="D136" s="410" t="s">
        <v>570</v>
      </c>
      <c r="E136" s="141" t="str">
        <f t="shared" si="121"/>
        <v>N11R04</v>
      </c>
      <c r="F136" s="277" t="s">
        <v>316</v>
      </c>
      <c r="G136" s="186">
        <f t="shared" si="122"/>
        <v>0</v>
      </c>
      <c r="H136" s="191">
        <f t="shared" si="123"/>
        <v>0</v>
      </c>
      <c r="I136" s="192">
        <f t="shared" si="124"/>
        <v>0</v>
      </c>
      <c r="J136" s="186">
        <f t="shared" si="125"/>
        <v>0</v>
      </c>
      <c r="K136" s="191">
        <f t="shared" si="126"/>
        <v>0</v>
      </c>
      <c r="L136" s="187">
        <f t="shared" si="127"/>
        <v>0</v>
      </c>
      <c r="M136" s="190">
        <f t="shared" si="128"/>
        <v>0</v>
      </c>
      <c r="N136" s="188">
        <f t="shared" si="129"/>
        <v>0</v>
      </c>
      <c r="O136" s="186">
        <f t="shared" si="130"/>
        <v>0</v>
      </c>
      <c r="P136" s="187">
        <f t="shared" si="131"/>
        <v>0</v>
      </c>
      <c r="Q136" s="188">
        <f t="shared" si="132"/>
        <v>0</v>
      </c>
      <c r="R136" s="190">
        <f t="shared" si="133"/>
        <v>0</v>
      </c>
      <c r="S136" s="190">
        <f t="shared" si="134"/>
        <v>0</v>
      </c>
      <c r="T136" s="191"/>
      <c r="U136" s="187"/>
      <c r="V136" s="187"/>
      <c r="W136" s="187"/>
      <c r="X136" s="187"/>
      <c r="Y136" s="187"/>
      <c r="Z136" s="187"/>
      <c r="AA136" s="188"/>
      <c r="AB136" s="186"/>
      <c r="AC136" s="188"/>
      <c r="AD136" s="191"/>
      <c r="AE136" s="187"/>
      <c r="AF136" s="187"/>
      <c r="AG136" s="187"/>
      <c r="AH136" s="187"/>
      <c r="AI136" s="187"/>
      <c r="AJ136" s="191"/>
      <c r="AK136" s="187"/>
      <c r="AL136" s="187"/>
      <c r="AM136" s="187"/>
      <c r="AN136" s="187"/>
      <c r="AO136" s="192"/>
      <c r="AP136" s="186"/>
      <c r="AQ136" s="189"/>
      <c r="AR136" s="187"/>
      <c r="AS136" s="188"/>
      <c r="AT136" s="186"/>
      <c r="AU136" s="187"/>
      <c r="AV136" s="187"/>
      <c r="AW136" s="187"/>
      <c r="AX136" s="191"/>
      <c r="AY136" s="187"/>
      <c r="AZ136" s="187"/>
      <c r="BA136" s="188"/>
      <c r="BB136" s="188"/>
    </row>
    <row r="137" spans="2:54" ht="12.75">
      <c r="B137" s="488"/>
      <c r="C137" s="141">
        <v>6</v>
      </c>
      <c r="D137" s="410" t="s">
        <v>571</v>
      </c>
      <c r="E137" s="141" t="str">
        <f t="shared" si="121"/>
        <v>N11R06</v>
      </c>
      <c r="F137" s="277" t="s">
        <v>317</v>
      </c>
      <c r="G137" s="186">
        <f t="shared" si="122"/>
        <v>0</v>
      </c>
      <c r="H137" s="191">
        <f t="shared" si="123"/>
        <v>0</v>
      </c>
      <c r="I137" s="192">
        <f t="shared" si="124"/>
        <v>0</v>
      </c>
      <c r="J137" s="186">
        <f t="shared" si="125"/>
        <v>0</v>
      </c>
      <c r="K137" s="191">
        <f t="shared" si="126"/>
        <v>0</v>
      </c>
      <c r="L137" s="187">
        <f t="shared" si="127"/>
        <v>0</v>
      </c>
      <c r="M137" s="190">
        <f t="shared" si="128"/>
        <v>0</v>
      </c>
      <c r="N137" s="188">
        <f t="shared" si="129"/>
        <v>0</v>
      </c>
      <c r="O137" s="186">
        <f t="shared" si="130"/>
        <v>0</v>
      </c>
      <c r="P137" s="187">
        <f t="shared" si="131"/>
        <v>0</v>
      </c>
      <c r="Q137" s="188">
        <f t="shared" si="132"/>
        <v>0</v>
      </c>
      <c r="R137" s="190">
        <f t="shared" si="133"/>
        <v>0</v>
      </c>
      <c r="S137" s="190">
        <f t="shared" si="134"/>
        <v>0</v>
      </c>
      <c r="T137" s="191"/>
      <c r="U137" s="187"/>
      <c r="V137" s="187"/>
      <c r="W137" s="187"/>
      <c r="X137" s="187"/>
      <c r="Y137" s="187"/>
      <c r="Z137" s="187"/>
      <c r="AA137" s="188"/>
      <c r="AB137" s="186"/>
      <c r="AC137" s="188"/>
      <c r="AD137" s="191"/>
      <c r="AE137" s="187"/>
      <c r="AF137" s="187"/>
      <c r="AG137" s="187"/>
      <c r="AH137" s="187"/>
      <c r="AI137" s="187"/>
      <c r="AJ137" s="191"/>
      <c r="AK137" s="187"/>
      <c r="AL137" s="187"/>
      <c r="AM137" s="187"/>
      <c r="AN137" s="187"/>
      <c r="AO137" s="192"/>
      <c r="AP137" s="186"/>
      <c r="AQ137" s="189"/>
      <c r="AR137" s="187"/>
      <c r="AS137" s="188"/>
      <c r="AT137" s="186"/>
      <c r="AU137" s="187"/>
      <c r="AV137" s="187"/>
      <c r="AW137" s="187"/>
      <c r="AX137" s="191"/>
      <c r="AY137" s="187"/>
      <c r="AZ137" s="187"/>
      <c r="BA137" s="188"/>
      <c r="BB137" s="188"/>
    </row>
    <row r="138" spans="2:54" ht="12.75">
      <c r="B138" s="488"/>
      <c r="C138" s="141">
        <v>1</v>
      </c>
      <c r="D138" s="410" t="s">
        <v>572</v>
      </c>
      <c r="E138" s="141" t="str">
        <f t="shared" si="121"/>
        <v>N11R01</v>
      </c>
      <c r="F138" s="277" t="s">
        <v>318</v>
      </c>
      <c r="G138" s="186">
        <f t="shared" si="122"/>
        <v>0</v>
      </c>
      <c r="H138" s="191">
        <f t="shared" si="123"/>
        <v>0</v>
      </c>
      <c r="I138" s="192">
        <f t="shared" si="124"/>
        <v>0</v>
      </c>
      <c r="J138" s="186">
        <f t="shared" si="125"/>
        <v>0</v>
      </c>
      <c r="K138" s="191">
        <f t="shared" si="126"/>
        <v>0</v>
      </c>
      <c r="L138" s="187">
        <f t="shared" si="127"/>
        <v>0</v>
      </c>
      <c r="M138" s="190">
        <f t="shared" si="128"/>
        <v>0</v>
      </c>
      <c r="N138" s="188">
        <f t="shared" si="129"/>
        <v>0</v>
      </c>
      <c r="O138" s="186">
        <f t="shared" si="130"/>
        <v>0</v>
      </c>
      <c r="P138" s="187">
        <f t="shared" si="131"/>
        <v>0</v>
      </c>
      <c r="Q138" s="188">
        <f t="shared" si="132"/>
        <v>0</v>
      </c>
      <c r="R138" s="190">
        <f t="shared" si="133"/>
        <v>0</v>
      </c>
      <c r="S138" s="190">
        <f t="shared" si="134"/>
        <v>0</v>
      </c>
      <c r="T138" s="191"/>
      <c r="U138" s="187"/>
      <c r="V138" s="187"/>
      <c r="W138" s="187"/>
      <c r="X138" s="187"/>
      <c r="Y138" s="187"/>
      <c r="Z138" s="187"/>
      <c r="AA138" s="188"/>
      <c r="AB138" s="186"/>
      <c r="AC138" s="188"/>
      <c r="AD138" s="191"/>
      <c r="AE138" s="187"/>
      <c r="AF138" s="187"/>
      <c r="AG138" s="187"/>
      <c r="AH138" s="187"/>
      <c r="AI138" s="187"/>
      <c r="AJ138" s="191"/>
      <c r="AK138" s="187"/>
      <c r="AL138" s="187"/>
      <c r="AM138" s="187"/>
      <c r="AN138" s="187"/>
      <c r="AO138" s="192"/>
      <c r="AP138" s="186"/>
      <c r="AQ138" s="189"/>
      <c r="AR138" s="187"/>
      <c r="AS138" s="188"/>
      <c r="AT138" s="186"/>
      <c r="AU138" s="187"/>
      <c r="AV138" s="187"/>
      <c r="AW138" s="187"/>
      <c r="AX138" s="191"/>
      <c r="AY138" s="187"/>
      <c r="AZ138" s="187"/>
      <c r="BA138" s="188"/>
      <c r="BB138" s="188"/>
    </row>
    <row r="139" spans="2:54" ht="12.75">
      <c r="B139" s="488"/>
      <c r="C139" s="141">
        <v>8</v>
      </c>
      <c r="D139" s="410" t="s">
        <v>573</v>
      </c>
      <c r="E139" s="141" t="str">
        <f t="shared" si="121"/>
        <v>N11R08</v>
      </c>
      <c r="F139" s="277" t="s">
        <v>319</v>
      </c>
      <c r="G139" s="186">
        <f t="shared" si="122"/>
        <v>0</v>
      </c>
      <c r="H139" s="191">
        <f t="shared" si="123"/>
        <v>0</v>
      </c>
      <c r="I139" s="192">
        <f t="shared" si="124"/>
        <v>0</v>
      </c>
      <c r="J139" s="186">
        <f t="shared" si="125"/>
        <v>0</v>
      </c>
      <c r="K139" s="191">
        <f t="shared" si="126"/>
        <v>0</v>
      </c>
      <c r="L139" s="187">
        <f t="shared" si="127"/>
        <v>0</v>
      </c>
      <c r="M139" s="190">
        <f t="shared" si="128"/>
        <v>0</v>
      </c>
      <c r="N139" s="188">
        <f t="shared" si="129"/>
        <v>0</v>
      </c>
      <c r="O139" s="186">
        <f t="shared" si="130"/>
        <v>0</v>
      </c>
      <c r="P139" s="187">
        <f t="shared" si="131"/>
        <v>0</v>
      </c>
      <c r="Q139" s="188">
        <f t="shared" si="132"/>
        <v>0</v>
      </c>
      <c r="R139" s="190">
        <f t="shared" si="133"/>
        <v>0</v>
      </c>
      <c r="S139" s="190">
        <f t="shared" si="134"/>
        <v>0</v>
      </c>
      <c r="T139" s="191"/>
      <c r="U139" s="187"/>
      <c r="V139" s="187"/>
      <c r="W139" s="187"/>
      <c r="X139" s="187"/>
      <c r="Y139" s="187"/>
      <c r="Z139" s="187"/>
      <c r="AA139" s="188"/>
      <c r="AB139" s="186"/>
      <c r="AC139" s="188"/>
      <c r="AD139" s="191"/>
      <c r="AE139" s="187"/>
      <c r="AF139" s="187"/>
      <c r="AG139" s="187"/>
      <c r="AH139" s="187"/>
      <c r="AI139" s="187"/>
      <c r="AJ139" s="191"/>
      <c r="AK139" s="187"/>
      <c r="AL139" s="187"/>
      <c r="AM139" s="187"/>
      <c r="AN139" s="187"/>
      <c r="AO139" s="192"/>
      <c r="AP139" s="186"/>
      <c r="AQ139" s="189"/>
      <c r="AR139" s="187"/>
      <c r="AS139" s="188"/>
      <c r="AT139" s="186"/>
      <c r="AU139" s="187"/>
      <c r="AV139" s="187"/>
      <c r="AW139" s="187"/>
      <c r="AX139" s="191"/>
      <c r="AY139" s="187"/>
      <c r="AZ139" s="187"/>
      <c r="BA139" s="188"/>
      <c r="BB139" s="188"/>
    </row>
    <row r="140" spans="2:54" ht="12.75">
      <c r="B140" s="488"/>
      <c r="C140" s="141">
        <v>10</v>
      </c>
      <c r="D140" s="410" t="s">
        <v>574</v>
      </c>
      <c r="E140" s="141" t="str">
        <f t="shared" si="121"/>
        <v>N11R10</v>
      </c>
      <c r="F140" s="277" t="s">
        <v>320</v>
      </c>
      <c r="G140" s="186">
        <f t="shared" si="122"/>
        <v>0</v>
      </c>
      <c r="H140" s="191">
        <f t="shared" si="123"/>
        <v>0</v>
      </c>
      <c r="I140" s="192">
        <f t="shared" si="124"/>
        <v>0</v>
      </c>
      <c r="J140" s="186">
        <f t="shared" si="125"/>
        <v>0</v>
      </c>
      <c r="K140" s="191">
        <f t="shared" si="126"/>
        <v>0</v>
      </c>
      <c r="L140" s="187">
        <f t="shared" si="127"/>
        <v>0</v>
      </c>
      <c r="M140" s="190">
        <f t="shared" si="128"/>
        <v>0</v>
      </c>
      <c r="N140" s="188">
        <f t="shared" si="129"/>
        <v>0</v>
      </c>
      <c r="O140" s="186">
        <f t="shared" si="130"/>
        <v>0</v>
      </c>
      <c r="P140" s="187">
        <f t="shared" si="131"/>
        <v>0</v>
      </c>
      <c r="Q140" s="188">
        <f t="shared" si="132"/>
        <v>0</v>
      </c>
      <c r="R140" s="190">
        <f t="shared" si="133"/>
        <v>0</v>
      </c>
      <c r="S140" s="190">
        <f t="shared" si="134"/>
        <v>0</v>
      </c>
      <c r="T140" s="191"/>
      <c r="U140" s="187"/>
      <c r="V140" s="187"/>
      <c r="W140" s="187"/>
      <c r="X140" s="187"/>
      <c r="Y140" s="187"/>
      <c r="Z140" s="187"/>
      <c r="AA140" s="188"/>
      <c r="AB140" s="186"/>
      <c r="AC140" s="188"/>
      <c r="AD140" s="191"/>
      <c r="AE140" s="187"/>
      <c r="AF140" s="187"/>
      <c r="AG140" s="187"/>
      <c r="AH140" s="187"/>
      <c r="AI140" s="187"/>
      <c r="AJ140" s="191"/>
      <c r="AK140" s="187"/>
      <c r="AL140" s="187"/>
      <c r="AM140" s="187"/>
      <c r="AN140" s="187"/>
      <c r="AO140" s="192"/>
      <c r="AP140" s="186"/>
      <c r="AQ140" s="189"/>
      <c r="AR140" s="187"/>
      <c r="AS140" s="188"/>
      <c r="AT140" s="186"/>
      <c r="AU140" s="187"/>
      <c r="AV140" s="187"/>
      <c r="AW140" s="187"/>
      <c r="AX140" s="191"/>
      <c r="AY140" s="187"/>
      <c r="AZ140" s="187"/>
      <c r="BA140" s="188"/>
      <c r="BB140" s="188"/>
    </row>
    <row r="141" spans="2:54" ht="12.75">
      <c r="B141" s="488"/>
      <c r="C141" s="142">
        <v>7</v>
      </c>
      <c r="D141" s="411" t="s">
        <v>575</v>
      </c>
      <c r="E141" s="142" t="str">
        <f t="shared" si="121"/>
        <v>N11R07</v>
      </c>
      <c r="F141" s="278" t="s">
        <v>321</v>
      </c>
      <c r="G141" s="207">
        <f t="shared" si="122"/>
        <v>0</v>
      </c>
      <c r="H141" s="212">
        <f t="shared" si="123"/>
        <v>0</v>
      </c>
      <c r="I141" s="213">
        <f t="shared" si="124"/>
        <v>0</v>
      </c>
      <c r="J141" s="207">
        <f t="shared" si="125"/>
        <v>0</v>
      </c>
      <c r="K141" s="212">
        <f t="shared" si="126"/>
        <v>0</v>
      </c>
      <c r="L141" s="208">
        <f t="shared" si="127"/>
        <v>0</v>
      </c>
      <c r="M141" s="211">
        <f t="shared" si="128"/>
        <v>0</v>
      </c>
      <c r="N141" s="209">
        <f t="shared" si="129"/>
        <v>0</v>
      </c>
      <c r="O141" s="207">
        <f t="shared" si="130"/>
        <v>0</v>
      </c>
      <c r="P141" s="208">
        <f t="shared" si="131"/>
        <v>0</v>
      </c>
      <c r="Q141" s="209">
        <f t="shared" si="132"/>
        <v>0</v>
      </c>
      <c r="R141" s="211">
        <f t="shared" si="133"/>
        <v>0</v>
      </c>
      <c r="S141" s="211">
        <f t="shared" si="134"/>
        <v>0</v>
      </c>
      <c r="T141" s="191"/>
      <c r="U141" s="187"/>
      <c r="V141" s="187"/>
      <c r="W141" s="187"/>
      <c r="X141" s="187"/>
      <c r="Y141" s="187"/>
      <c r="Z141" s="187"/>
      <c r="AA141" s="188"/>
      <c r="AB141" s="186"/>
      <c r="AC141" s="188"/>
      <c r="AD141" s="191"/>
      <c r="AE141" s="187"/>
      <c r="AF141" s="187"/>
      <c r="AG141" s="187"/>
      <c r="AH141" s="187"/>
      <c r="AI141" s="187"/>
      <c r="AJ141" s="191"/>
      <c r="AK141" s="187"/>
      <c r="AL141" s="187"/>
      <c r="AM141" s="187"/>
      <c r="AN141" s="187"/>
      <c r="AO141" s="192"/>
      <c r="AP141" s="186"/>
      <c r="AQ141" s="189"/>
      <c r="AR141" s="187"/>
      <c r="AS141" s="188"/>
      <c r="AT141" s="186"/>
      <c r="AU141" s="187"/>
      <c r="AV141" s="187"/>
      <c r="AW141" s="187"/>
      <c r="AX141" s="191"/>
      <c r="AY141" s="187"/>
      <c r="AZ141" s="187"/>
      <c r="BA141" s="188"/>
      <c r="BB141" s="188"/>
    </row>
    <row r="142" spans="2:54" ht="12.75">
      <c r="B142" s="489"/>
      <c r="C142" s="162" t="s">
        <v>209</v>
      </c>
      <c r="D142" s="162"/>
      <c r="E142" s="163"/>
      <c r="F142" s="163"/>
      <c r="G142" s="214">
        <f aca="true" t="shared" si="135" ref="G142:S142">SUM(G125:G141)</f>
        <v>0</v>
      </c>
      <c r="H142" s="219">
        <f t="shared" si="135"/>
        <v>0</v>
      </c>
      <c r="I142" s="220">
        <f t="shared" si="135"/>
        <v>0</v>
      </c>
      <c r="J142" s="214">
        <f t="shared" si="135"/>
        <v>0</v>
      </c>
      <c r="K142" s="219">
        <f t="shared" si="135"/>
        <v>0</v>
      </c>
      <c r="L142" s="215">
        <f t="shared" si="135"/>
        <v>0</v>
      </c>
      <c r="M142" s="218">
        <f t="shared" si="135"/>
        <v>0</v>
      </c>
      <c r="N142" s="216">
        <f t="shared" si="135"/>
        <v>0</v>
      </c>
      <c r="O142" s="214">
        <f t="shared" si="135"/>
        <v>0</v>
      </c>
      <c r="P142" s="215">
        <f t="shared" si="135"/>
        <v>0</v>
      </c>
      <c r="Q142" s="216">
        <f t="shared" si="135"/>
        <v>0</v>
      </c>
      <c r="R142" s="218">
        <f t="shared" si="135"/>
        <v>0</v>
      </c>
      <c r="S142" s="218">
        <f t="shared" si="135"/>
        <v>0</v>
      </c>
      <c r="T142" s="221"/>
      <c r="U142" s="222"/>
      <c r="V142" s="222"/>
      <c r="W142" s="222"/>
      <c r="X142" s="222"/>
      <c r="Y142" s="222"/>
      <c r="Z142" s="222"/>
      <c r="AA142" s="223"/>
      <c r="AB142" s="224"/>
      <c r="AC142" s="223"/>
      <c r="AD142" s="221"/>
      <c r="AE142" s="222"/>
      <c r="AF142" s="222"/>
      <c r="AG142" s="222"/>
      <c r="AH142" s="222"/>
      <c r="AI142" s="222"/>
      <c r="AJ142" s="221"/>
      <c r="AK142" s="222"/>
      <c r="AL142" s="222"/>
      <c r="AM142" s="222"/>
      <c r="AN142" s="222"/>
      <c r="AO142" s="225"/>
      <c r="AP142" s="224"/>
      <c r="AQ142" s="226"/>
      <c r="AR142" s="222"/>
      <c r="AS142" s="223"/>
      <c r="AT142" s="224"/>
      <c r="AU142" s="222"/>
      <c r="AV142" s="222"/>
      <c r="AW142" s="222"/>
      <c r="AX142" s="221"/>
      <c r="AY142" s="222"/>
      <c r="AZ142" s="222"/>
      <c r="BA142" s="223"/>
      <c r="BB142" s="223"/>
    </row>
  </sheetData>
  <sheetProtection/>
  <mergeCells count="51">
    <mergeCell ref="C90:C97"/>
    <mergeCell ref="B125:B142"/>
    <mergeCell ref="C115:C117"/>
    <mergeCell ref="B119:B123"/>
    <mergeCell ref="C119:C122"/>
    <mergeCell ref="O8:Q8"/>
    <mergeCell ref="C106:C108"/>
    <mergeCell ref="B60:B67"/>
    <mergeCell ref="B85:B118"/>
    <mergeCell ref="C85:C89"/>
    <mergeCell ref="C109:C114"/>
    <mergeCell ref="B68:B71"/>
    <mergeCell ref="C98:C105"/>
    <mergeCell ref="B72:B83"/>
    <mergeCell ref="C62:C66"/>
    <mergeCell ref="C8:C11"/>
    <mergeCell ref="AX9:BA10"/>
    <mergeCell ref="C19:C21"/>
    <mergeCell ref="C26:C34"/>
    <mergeCell ref="E8:E11"/>
    <mergeCell ref="T8:AS8"/>
    <mergeCell ref="M9:M11"/>
    <mergeCell ref="G9:I9"/>
    <mergeCell ref="G8:M8"/>
    <mergeCell ref="AT9:AW10"/>
    <mergeCell ref="I10:I11"/>
    <mergeCell ref="K10:K11"/>
    <mergeCell ref="B48:B58"/>
    <mergeCell ref="F8:F11"/>
    <mergeCell ref="B37:B47"/>
    <mergeCell ref="B18:B36"/>
    <mergeCell ref="C48:C56"/>
    <mergeCell ref="C41:C46"/>
    <mergeCell ref="D8:D11"/>
    <mergeCell ref="B8:B11"/>
    <mergeCell ref="W10:W11"/>
    <mergeCell ref="Y10:Y11"/>
    <mergeCell ref="AA10:AA11"/>
    <mergeCell ref="X10:X11"/>
    <mergeCell ref="Z10:Z11"/>
    <mergeCell ref="C78:C82"/>
    <mergeCell ref="C73:C75"/>
    <mergeCell ref="L10:L11"/>
    <mergeCell ref="H10:H11"/>
    <mergeCell ref="G10:G11"/>
    <mergeCell ref="T10:T11"/>
    <mergeCell ref="U10:U11"/>
    <mergeCell ref="J10:J11"/>
    <mergeCell ref="J9:L9"/>
    <mergeCell ref="Q9:Q11"/>
    <mergeCell ref="V10:V11"/>
  </mergeCells>
  <printOptions/>
  <pageMargins left="0.6" right="0.47" top="1" bottom="1" header="0.512" footer="0.512"/>
  <pageSetup horizontalDpi="600" verticalDpi="600" orientation="landscape" paperSize="8" scale="70" r:id="rId1"/>
  <colBreaks count="1" manualBreakCount="1"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indexed="55"/>
  </sheetPr>
  <dimension ref="A1:D45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67" bestFit="1" customWidth="1"/>
    <col min="2" max="2" width="14.25390625" style="67" customWidth="1"/>
    <col min="3" max="3" width="8.625" style="67" customWidth="1"/>
    <col min="4" max="16384" width="9.00390625" style="67" customWidth="1"/>
  </cols>
  <sheetData>
    <row r="1" spans="1:2" ht="12.75">
      <c r="A1" s="145" t="s">
        <v>244</v>
      </c>
      <c r="B1" s="98" t="s">
        <v>265</v>
      </c>
    </row>
    <row r="2" spans="1:3" ht="12.75">
      <c r="A2" s="145" t="s">
        <v>245</v>
      </c>
      <c r="B2" s="147" t="s">
        <v>246</v>
      </c>
      <c r="C2" s="148"/>
    </row>
    <row r="3" spans="1:2" ht="12.75">
      <c r="A3" s="145" t="s">
        <v>247</v>
      </c>
      <c r="B3" s="149" t="s">
        <v>248</v>
      </c>
    </row>
    <row r="4" ht="12.75">
      <c r="A4" s="68"/>
    </row>
    <row r="5" ht="14.25">
      <c r="A5" s="70" t="s">
        <v>500</v>
      </c>
    </row>
    <row r="6" spans="1:4" s="71" customFormat="1" ht="12.75" customHeight="1">
      <c r="A6" s="603" t="s">
        <v>254</v>
      </c>
      <c r="B6" s="604"/>
      <c r="C6" s="605"/>
      <c r="D6" s="178"/>
    </row>
    <row r="7" spans="1:4" ht="12.75" customHeight="1">
      <c r="A7" s="596" t="s">
        <v>249</v>
      </c>
      <c r="B7" s="432" t="s">
        <v>250</v>
      </c>
      <c r="C7" s="433"/>
      <c r="D7" s="183"/>
    </row>
    <row r="8" spans="1:4" ht="12.75" customHeight="1">
      <c r="A8" s="601"/>
      <c r="B8" s="434" t="s">
        <v>251</v>
      </c>
      <c r="C8" s="435"/>
      <c r="D8" s="190"/>
    </row>
    <row r="9" spans="1:4" ht="12.75" customHeight="1">
      <c r="A9" s="601"/>
      <c r="B9" s="436" t="s">
        <v>252</v>
      </c>
      <c r="C9" s="437"/>
      <c r="D9" s="190"/>
    </row>
    <row r="10" spans="1:4" ht="12.75" customHeight="1">
      <c r="A10" s="602"/>
      <c r="B10" s="438" t="s">
        <v>253</v>
      </c>
      <c r="C10" s="439"/>
      <c r="D10" s="211"/>
    </row>
    <row r="11" spans="1:4" ht="12.75">
      <c r="A11" s="596" t="s">
        <v>260</v>
      </c>
      <c r="B11" s="599" t="s">
        <v>255</v>
      </c>
      <c r="C11" s="166" t="s">
        <v>94</v>
      </c>
      <c r="D11" s="183"/>
    </row>
    <row r="12" spans="1:4" ht="12.75">
      <c r="A12" s="597"/>
      <c r="B12" s="600"/>
      <c r="C12" s="167" t="s">
        <v>263</v>
      </c>
      <c r="D12" s="190"/>
    </row>
    <row r="13" spans="1:4" ht="12.75">
      <c r="A13" s="597"/>
      <c r="B13" s="167" t="s">
        <v>256</v>
      </c>
      <c r="C13" s="138"/>
      <c r="D13" s="190"/>
    </row>
    <row r="14" spans="1:4" ht="12.75">
      <c r="A14" s="597"/>
      <c r="B14" s="167" t="s">
        <v>257</v>
      </c>
      <c r="C14" s="138"/>
      <c r="D14" s="190"/>
    </row>
    <row r="15" spans="1:4" ht="12.75">
      <c r="A15" s="597"/>
      <c r="B15" s="167" t="s">
        <v>258</v>
      </c>
      <c r="C15" s="138"/>
      <c r="D15" s="190"/>
    </row>
    <row r="16" spans="1:4" ht="12.75">
      <c r="A16" s="598"/>
      <c r="B16" s="168" t="s">
        <v>259</v>
      </c>
      <c r="C16" s="169"/>
      <c r="D16" s="247"/>
    </row>
    <row r="17" spans="1:4" ht="12.75">
      <c r="A17" s="170" t="s">
        <v>264</v>
      </c>
      <c r="B17" s="171"/>
      <c r="C17" s="172"/>
      <c r="D17" s="248"/>
    </row>
    <row r="18" ht="12.75">
      <c r="A18" s="68"/>
    </row>
    <row r="19" ht="12.75">
      <c r="A19" s="70" t="s">
        <v>499</v>
      </c>
    </row>
    <row r="20" spans="1:4" ht="13.5">
      <c r="A20" s="603" t="s">
        <v>254</v>
      </c>
      <c r="B20" s="604"/>
      <c r="C20" s="605"/>
      <c r="D20" s="178"/>
    </row>
    <row r="21" spans="1:4" ht="12.75">
      <c r="A21" s="596" t="s">
        <v>249</v>
      </c>
      <c r="B21" s="432" t="s">
        <v>250</v>
      </c>
      <c r="C21" s="433"/>
      <c r="D21" s="183"/>
    </row>
    <row r="22" spans="1:4" ht="12.75">
      <c r="A22" s="601"/>
      <c r="B22" s="434" t="s">
        <v>251</v>
      </c>
      <c r="C22" s="435"/>
      <c r="D22" s="190"/>
    </row>
    <row r="23" spans="1:4" ht="12.75">
      <c r="A23" s="601"/>
      <c r="B23" s="436" t="s">
        <v>252</v>
      </c>
      <c r="C23" s="437"/>
      <c r="D23" s="190"/>
    </row>
    <row r="24" spans="1:4" ht="12.75">
      <c r="A24" s="602"/>
      <c r="B24" s="438" t="s">
        <v>253</v>
      </c>
      <c r="C24" s="439"/>
      <c r="D24" s="211"/>
    </row>
    <row r="25" spans="1:4" ht="12.75">
      <c r="A25" s="596" t="s">
        <v>260</v>
      </c>
      <c r="B25" s="599" t="s">
        <v>255</v>
      </c>
      <c r="C25" s="166" t="s">
        <v>94</v>
      </c>
      <c r="D25" s="183"/>
    </row>
    <row r="26" spans="1:4" ht="12.75">
      <c r="A26" s="597"/>
      <c r="B26" s="600"/>
      <c r="C26" s="167" t="s">
        <v>263</v>
      </c>
      <c r="D26" s="190"/>
    </row>
    <row r="27" spans="1:4" ht="12.75">
      <c r="A27" s="597"/>
      <c r="B27" s="167" t="s">
        <v>256</v>
      </c>
      <c r="C27" s="138"/>
      <c r="D27" s="190"/>
    </row>
    <row r="28" spans="1:4" ht="12.75">
      <c r="A28" s="597"/>
      <c r="B28" s="167" t="s">
        <v>257</v>
      </c>
      <c r="C28" s="138"/>
      <c r="D28" s="190"/>
    </row>
    <row r="29" spans="1:4" ht="12.75">
      <c r="A29" s="597"/>
      <c r="B29" s="167" t="s">
        <v>258</v>
      </c>
      <c r="C29" s="138"/>
      <c r="D29" s="190"/>
    </row>
    <row r="30" spans="1:4" ht="12.75">
      <c r="A30" s="598"/>
      <c r="B30" s="168" t="s">
        <v>259</v>
      </c>
      <c r="C30" s="169"/>
      <c r="D30" s="247"/>
    </row>
    <row r="31" spans="1:4" ht="12.75">
      <c r="A31" s="170" t="s">
        <v>264</v>
      </c>
      <c r="B31" s="171"/>
      <c r="C31" s="172"/>
      <c r="D31" s="248"/>
    </row>
    <row r="32" ht="12.75">
      <c r="A32" s="68"/>
    </row>
    <row r="33" ht="12.75">
      <c r="A33" s="70" t="s">
        <v>501</v>
      </c>
    </row>
    <row r="34" spans="1:4" ht="13.5">
      <c r="A34" s="603" t="s">
        <v>254</v>
      </c>
      <c r="B34" s="604"/>
      <c r="C34" s="605"/>
      <c r="D34" s="178"/>
    </row>
    <row r="35" spans="1:4" ht="12.75">
      <c r="A35" s="596" t="s">
        <v>249</v>
      </c>
      <c r="B35" s="432" t="s">
        <v>250</v>
      </c>
      <c r="C35" s="433"/>
      <c r="D35" s="183"/>
    </row>
    <row r="36" spans="1:4" ht="12.75">
      <c r="A36" s="601"/>
      <c r="B36" s="434" t="s">
        <v>251</v>
      </c>
      <c r="C36" s="435"/>
      <c r="D36" s="190"/>
    </row>
    <row r="37" spans="1:4" ht="12.75">
      <c r="A37" s="601"/>
      <c r="B37" s="436" t="s">
        <v>252</v>
      </c>
      <c r="C37" s="437"/>
      <c r="D37" s="190"/>
    </row>
    <row r="38" spans="1:4" ht="12.75">
      <c r="A38" s="602"/>
      <c r="B38" s="438" t="s">
        <v>253</v>
      </c>
      <c r="C38" s="439"/>
      <c r="D38" s="211"/>
    </row>
    <row r="39" spans="1:4" ht="12.75">
      <c r="A39" s="596" t="s">
        <v>260</v>
      </c>
      <c r="B39" s="599" t="s">
        <v>255</v>
      </c>
      <c r="C39" s="166" t="s">
        <v>94</v>
      </c>
      <c r="D39" s="183"/>
    </row>
    <row r="40" spans="1:4" ht="12.75">
      <c r="A40" s="597"/>
      <c r="B40" s="600"/>
      <c r="C40" s="167" t="s">
        <v>263</v>
      </c>
      <c r="D40" s="190"/>
    </row>
    <row r="41" spans="1:4" ht="12.75">
      <c r="A41" s="597"/>
      <c r="B41" s="167" t="s">
        <v>256</v>
      </c>
      <c r="C41" s="138"/>
      <c r="D41" s="190"/>
    </row>
    <row r="42" spans="1:4" ht="12.75">
      <c r="A42" s="597"/>
      <c r="B42" s="167" t="s">
        <v>257</v>
      </c>
      <c r="C42" s="138"/>
      <c r="D42" s="190"/>
    </row>
    <row r="43" spans="1:4" ht="12.75">
      <c r="A43" s="597"/>
      <c r="B43" s="167" t="s">
        <v>258</v>
      </c>
      <c r="C43" s="138"/>
      <c r="D43" s="190"/>
    </row>
    <row r="44" spans="1:4" ht="12.75">
      <c r="A44" s="598"/>
      <c r="B44" s="168" t="s">
        <v>259</v>
      </c>
      <c r="C44" s="169"/>
      <c r="D44" s="247"/>
    </row>
    <row r="45" spans="1:4" ht="12.75">
      <c r="A45" s="170" t="s">
        <v>264</v>
      </c>
      <c r="B45" s="171"/>
      <c r="C45" s="172"/>
      <c r="D45" s="248"/>
    </row>
  </sheetData>
  <sheetProtection/>
  <mergeCells count="12">
    <mergeCell ref="A20:C20"/>
    <mergeCell ref="A35:A38"/>
    <mergeCell ref="A6:C6"/>
    <mergeCell ref="B11:B12"/>
    <mergeCell ref="A7:A10"/>
    <mergeCell ref="A11:A16"/>
    <mergeCell ref="A39:A44"/>
    <mergeCell ref="B39:B40"/>
    <mergeCell ref="A21:A24"/>
    <mergeCell ref="A25:A30"/>
    <mergeCell ref="B25:B26"/>
    <mergeCell ref="A34:C34"/>
  </mergeCells>
  <printOptions/>
  <pageMargins left="0.6" right="0.47" top="1" bottom="1" header="0.512" footer="0.512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英徳</dc:creator>
  <cp:keywords/>
  <dc:description/>
  <cp:lastModifiedBy> </cp:lastModifiedBy>
  <cp:lastPrinted>2010-11-10T23:16:53Z</cp:lastPrinted>
  <dcterms:created xsi:type="dcterms:W3CDTF">1997-01-08T22:48:59Z</dcterms:created>
  <dcterms:modified xsi:type="dcterms:W3CDTF">2012-10-02T08:08:46Z</dcterms:modified>
  <cp:category/>
  <cp:version/>
  <cp:contentType/>
  <cp:contentStatus/>
</cp:coreProperties>
</file>